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https://soilassociation.sharepoint.com/sites/OrganicQMS/qmsdocs/"/>
    </mc:Choice>
  </mc:AlternateContent>
  <xr:revisionPtr revIDLastSave="0" documentId="13_ncr:1_{577BC0DD-DC60-4D90-A1BF-24B65CB0B60B}" xr6:coauthVersionLast="47" xr6:coauthVersionMax="47" xr10:uidLastSave="{00000000-0000-0000-0000-000000000000}"/>
  <bookViews>
    <workbookView xWindow="28680" yWindow="-120" windowWidth="29040" windowHeight="15720" xr2:uid="{66D69A9B-538A-4E21-9BB5-B2946ACA88E9}"/>
  </bookViews>
  <sheets>
    <sheet name="General" sheetId="6" r:id="rId1"/>
    <sheet name="1. Calculation of grade" sheetId="1" r:id="rId2"/>
    <sheet name="2. Calculation for Soap Noodles" sheetId="3" r:id="rId3"/>
    <sheet name="3. Final Product" sheetId="4" r:id="rId4"/>
    <sheet name="Version 4 issued April 2024" sheetId="7" r:id="rId5"/>
  </sheets>
  <externalReferences>
    <externalReference r:id="rId6"/>
  </externalReferences>
  <definedNames>
    <definedName name="stanard">'[1]Version 19 issued October 2023'!$A$11:$A$13</definedName>
    <definedName name="Status">'[1]Version 19 issued October 2023'!$A$4:$A$7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4" l="1"/>
  <c r="R13" i="4"/>
  <c r="R14" i="4"/>
  <c r="R15" i="4"/>
  <c r="R16" i="4"/>
  <c r="R17" i="4"/>
  <c r="R10" i="4"/>
  <c r="R11" i="4"/>
  <c r="R18" i="4" l="1"/>
  <c r="H7" i="4" l="1"/>
  <c r="J7" i="4"/>
  <c r="L7" i="4"/>
  <c r="N7" i="4"/>
  <c r="C16" i="3" l="1"/>
  <c r="I15" i="3"/>
  <c r="F16" i="1"/>
  <c r="F18" i="4" l="1"/>
  <c r="P17" i="4"/>
  <c r="N17" i="4"/>
  <c r="L17" i="4"/>
  <c r="J17" i="4"/>
  <c r="H17" i="4"/>
  <c r="P16" i="4"/>
  <c r="N16" i="4"/>
  <c r="L16" i="4"/>
  <c r="J16" i="4"/>
  <c r="H16" i="4"/>
  <c r="P15" i="4"/>
  <c r="N15" i="4"/>
  <c r="L15" i="4"/>
  <c r="J15" i="4"/>
  <c r="H15" i="4"/>
  <c r="P14" i="4"/>
  <c r="N14" i="4"/>
  <c r="L14" i="4"/>
  <c r="J14" i="4"/>
  <c r="H14" i="4"/>
  <c r="P13" i="4"/>
  <c r="N13" i="4"/>
  <c r="L13" i="4"/>
  <c r="J13" i="4"/>
  <c r="H13" i="4"/>
  <c r="P12" i="4"/>
  <c r="N12" i="4"/>
  <c r="L12" i="4"/>
  <c r="J12" i="4"/>
  <c r="H12" i="4"/>
  <c r="P11" i="4"/>
  <c r="N11" i="4"/>
  <c r="L11" i="4"/>
  <c r="J11" i="4"/>
  <c r="H11" i="4"/>
  <c r="P10" i="4"/>
  <c r="N10" i="4"/>
  <c r="L10" i="4"/>
  <c r="J10" i="4"/>
  <c r="H10" i="4"/>
  <c r="K15" i="3"/>
  <c r="G15" i="3"/>
  <c r="E15" i="3"/>
  <c r="K14" i="3"/>
  <c r="I14" i="3"/>
  <c r="G14" i="3"/>
  <c r="E14" i="3"/>
  <c r="K13" i="3"/>
  <c r="I13" i="3"/>
  <c r="G13" i="3"/>
  <c r="E13" i="3"/>
  <c r="K12" i="3"/>
  <c r="I12" i="3"/>
  <c r="G12" i="3"/>
  <c r="E12" i="3"/>
  <c r="K11" i="3"/>
  <c r="G11" i="3"/>
  <c r="E11" i="3"/>
  <c r="K10" i="3"/>
  <c r="I10" i="3"/>
  <c r="G10" i="3"/>
  <c r="E10" i="3"/>
  <c r="K9" i="3"/>
  <c r="I9" i="3"/>
  <c r="G9" i="3"/>
  <c r="E9" i="3"/>
  <c r="K8" i="3"/>
  <c r="I8" i="3"/>
  <c r="G8" i="3"/>
  <c r="E8" i="3"/>
  <c r="K7" i="3"/>
  <c r="I7" i="3"/>
  <c r="G7" i="3"/>
  <c r="E7" i="3"/>
  <c r="K6" i="3"/>
  <c r="I6" i="3"/>
  <c r="G6" i="3"/>
  <c r="E6" i="3"/>
  <c r="R15" i="1"/>
  <c r="P15" i="1"/>
  <c r="N15" i="1"/>
  <c r="L15" i="1"/>
  <c r="J15" i="1"/>
  <c r="H15" i="1"/>
  <c r="R14" i="1"/>
  <c r="P14" i="1"/>
  <c r="N14" i="1"/>
  <c r="L14" i="1"/>
  <c r="J14" i="1"/>
  <c r="H14" i="1"/>
  <c r="R13" i="1"/>
  <c r="P13" i="1"/>
  <c r="N13" i="1"/>
  <c r="L13" i="1"/>
  <c r="J13" i="1"/>
  <c r="H13" i="1"/>
  <c r="R12" i="1"/>
  <c r="P12" i="1"/>
  <c r="N12" i="1"/>
  <c r="L12" i="1"/>
  <c r="J12" i="1"/>
  <c r="H12" i="1"/>
  <c r="R11" i="1"/>
  <c r="P11" i="1"/>
  <c r="N11" i="1"/>
  <c r="L11" i="1"/>
  <c r="J11" i="1"/>
  <c r="H11" i="1"/>
  <c r="R10" i="1"/>
  <c r="P10" i="1"/>
  <c r="N10" i="1"/>
  <c r="L10" i="1"/>
  <c r="J10" i="1"/>
  <c r="H10" i="1"/>
  <c r="R9" i="1"/>
  <c r="P9" i="1"/>
  <c r="N9" i="1"/>
  <c r="L9" i="1"/>
  <c r="J9" i="1"/>
  <c r="H9" i="1"/>
  <c r="R8" i="1"/>
  <c r="P8" i="1"/>
  <c r="N8" i="1"/>
  <c r="L8" i="1"/>
  <c r="J8" i="1"/>
  <c r="H8" i="1"/>
  <c r="R7" i="1"/>
  <c r="P7" i="1"/>
  <c r="N7" i="1"/>
  <c r="L7" i="1"/>
  <c r="J7" i="1"/>
  <c r="H7" i="1"/>
  <c r="R6" i="1"/>
  <c r="P6" i="1"/>
  <c r="N6" i="1"/>
  <c r="L6" i="1"/>
  <c r="J6" i="1"/>
  <c r="H6" i="1"/>
  <c r="J18" i="4" l="1"/>
  <c r="I21" i="4" s="1"/>
  <c r="L18" i="4"/>
  <c r="K21" i="4" s="1"/>
  <c r="H18" i="4"/>
  <c r="G21" i="4" s="1"/>
  <c r="N18" i="4"/>
  <c r="G16" i="3"/>
  <c r="B23" i="3" s="1"/>
  <c r="N16" i="1"/>
  <c r="I16" i="3"/>
  <c r="H19" i="3" s="1"/>
  <c r="E16" i="3"/>
  <c r="B22" i="3" s="1"/>
  <c r="K16" i="3"/>
  <c r="J19" i="3" s="1"/>
  <c r="L16" i="1"/>
  <c r="P16" i="1"/>
  <c r="R16" i="1"/>
  <c r="J16" i="1"/>
  <c r="H16" i="1"/>
  <c r="G16" i="1" s="1"/>
  <c r="C19" i="1" l="1"/>
  <c r="B19" i="1" s="1"/>
  <c r="B22" i="4"/>
  <c r="B21" i="4"/>
  <c r="M21" i="4"/>
  <c r="B24" i="3"/>
  <c r="D19" i="3"/>
  <c r="P18" i="4"/>
  <c r="O21" i="4" s="1"/>
  <c r="F19" i="3"/>
  <c r="B20" i="1"/>
  <c r="B23" i="4" l="1"/>
  <c r="A32" i="4" s="1"/>
  <c r="Q21" i="4" l="1"/>
  <c r="A30" i="4"/>
  <c r="F24" i="3"/>
</calcChain>
</file>

<file path=xl/sharedStrings.xml><?xml version="1.0" encoding="utf-8"?>
<sst xmlns="http://schemas.openxmlformats.org/spreadsheetml/2006/main" count="142" uniqueCount="96">
  <si>
    <t>Please give a brief description of the production process below:</t>
  </si>
  <si>
    <t>Name</t>
  </si>
  <si>
    <t>Date</t>
  </si>
  <si>
    <t xml:space="preserve">If you are completing this form electronically, tick here to confirm you are in agreement with the declaration above </t>
  </si>
  <si>
    <t xml:space="preserve">INCI name </t>
  </si>
  <si>
    <t>Approval Body</t>
  </si>
  <si>
    <t>Synthetic Moeity of ingredient quantity = ( a )</t>
  </si>
  <si>
    <t>Non Natural   ingredient quantity = ( b )</t>
  </si>
  <si>
    <t>PPAI of ingredient quantity = ( c )</t>
  </si>
  <si>
    <t>Org PPAI of ingredient quantity = ( d )</t>
  </si>
  <si>
    <t>CPAI of ingredient quantity = ( e )</t>
  </si>
  <si>
    <t>Org CPAI of ingredient quantity = ( f )</t>
  </si>
  <si>
    <t xml:space="preserve">Water Evaporated </t>
  </si>
  <si>
    <t>CPAI %</t>
  </si>
  <si>
    <t>Organic CPAI  %</t>
  </si>
  <si>
    <t>Org Soap CPAI % of Soap Noodle*</t>
  </si>
  <si>
    <t>Soap Noodle or Liquid Base:</t>
  </si>
  <si>
    <t>Additional Ingredients:</t>
  </si>
  <si>
    <t>CPAI of additional ingredient quantity = ( e )</t>
  </si>
  <si>
    <t>Org CPAI of additional Ingredient quantity = (f)</t>
  </si>
  <si>
    <t xml:space="preserve">Product Details
</t>
  </si>
  <si>
    <t>Company Information</t>
  </si>
  <si>
    <t>Company Name:</t>
  </si>
  <si>
    <t>Licence Number:</t>
  </si>
  <si>
    <t>Product Information</t>
  </si>
  <si>
    <t>Product Name:</t>
  </si>
  <si>
    <t>Brand Name:</t>
  </si>
  <si>
    <t>Applicable Standard:</t>
  </si>
  <si>
    <t xml:space="preserve">Is this a rinse off product? </t>
  </si>
  <si>
    <r>
      <t xml:space="preserve">Please tick if you </t>
    </r>
    <r>
      <rPr>
        <b/>
        <u/>
        <sz val="10.5"/>
        <rFont val="Arial"/>
        <family val="2"/>
      </rPr>
      <t>do not</t>
    </r>
    <r>
      <rPr>
        <b/>
        <sz val="10.5"/>
        <rFont val="Arial"/>
        <family val="2"/>
      </rPr>
      <t xml:space="preserve"> wish the product to be published on the COSMOS database </t>
    </r>
  </si>
  <si>
    <t>Production</t>
  </si>
  <si>
    <r>
      <t xml:space="preserve">Please confirm which of the following you are responsible for in relation to this product </t>
    </r>
    <r>
      <rPr>
        <i/>
        <sz val="10.5"/>
        <rFont val="Arial"/>
        <family val="2"/>
      </rPr>
      <t>Tick all that apply</t>
    </r>
  </si>
  <si>
    <t>Manufacturing</t>
  </si>
  <si>
    <t>Packing</t>
  </si>
  <si>
    <t>Label/brand ownership</t>
  </si>
  <si>
    <t>Packaging materials</t>
  </si>
  <si>
    <t>Release to market</t>
  </si>
  <si>
    <t>If you are not responsible for all of the processes above, please specify the company responsible below:</t>
  </si>
  <si>
    <t xml:space="preserve">i.e  Company XXXX (Certifed by XYZ) are responsible for the labelling and release to market
</t>
  </si>
  <si>
    <t>Declaration</t>
  </si>
  <si>
    <t>To the best of my/our knowledge, all the information supplied in this product specification and supporting documentation is accurate. We have made no further additions to any of the ingredients or processing aids of additives and they are as originally supplied</t>
  </si>
  <si>
    <t>Material / Ingredient Name</t>
  </si>
  <si>
    <t>INCI Name</t>
  </si>
  <si>
    <t>Complete this sheet considering only the saponification ingredients at mixing bowl stage when categorising your ingredients. E.g. fats and oils used are classed as PPAIs.</t>
  </si>
  <si>
    <t>Ingredient weight in soap noodle/liquid base (out of 100)</t>
  </si>
  <si>
    <t xml:space="preserve">PeMo % </t>
  </si>
  <si>
    <t>Non Natural%</t>
  </si>
  <si>
    <t>PPAI %</t>
  </si>
  <si>
    <t>Org PPAI %</t>
  </si>
  <si>
    <t xml:space="preserve">CPAI % </t>
  </si>
  <si>
    <t>Org CPAI %</t>
  </si>
  <si>
    <r>
      <rPr>
        <b/>
        <u/>
        <sz val="10"/>
        <rFont val="Arial"/>
        <family val="2"/>
      </rPr>
      <t>Reconstituted ingredients only</t>
    </r>
    <r>
      <rPr>
        <sz val="10"/>
        <rFont val="Arial"/>
        <family val="2"/>
      </rPr>
      <t xml:space="preserve">
Dry weight of plant material before reconstition</t>
    </r>
  </si>
  <si>
    <t>Total:</t>
  </si>
  <si>
    <r>
      <rPr>
        <b/>
        <sz val="12"/>
        <rFont val="Arial"/>
        <family val="2"/>
      </rPr>
      <t>Status</t>
    </r>
    <r>
      <rPr>
        <sz val="12"/>
        <rFont val="Arial"/>
        <family val="2"/>
      </rPr>
      <t xml:space="preserve">
</t>
    </r>
    <r>
      <rPr>
        <i/>
        <sz val="8"/>
        <rFont val="Arial"/>
        <family val="2"/>
      </rPr>
      <t>Select from drop down list</t>
    </r>
  </si>
  <si>
    <r>
      <rPr>
        <b/>
        <sz val="12"/>
        <rFont val="Arial"/>
        <family val="2"/>
      </rPr>
      <t>Material / Ingredient Supplier</t>
    </r>
    <r>
      <rPr>
        <sz val="12"/>
        <rFont val="Arial"/>
        <family val="2"/>
      </rPr>
      <t xml:space="preserve">
</t>
    </r>
    <r>
      <rPr>
        <i/>
        <sz val="8"/>
        <rFont val="Arial"/>
        <family val="2"/>
      </rPr>
      <t>Your direct supplier</t>
    </r>
  </si>
  <si>
    <r>
      <rPr>
        <b/>
        <sz val="11"/>
        <rFont val="Arial"/>
        <family val="2"/>
      </rPr>
      <t>Total Product Percentages</t>
    </r>
    <r>
      <rPr>
        <b/>
        <sz val="12"/>
        <rFont val="Arial"/>
        <family val="2"/>
      </rPr>
      <t xml:space="preserve">
</t>
    </r>
    <r>
      <rPr>
        <i/>
        <sz val="8"/>
        <rFont val="Arial"/>
        <family val="2"/>
      </rPr>
      <t>Automatically calculated when table above completed</t>
    </r>
    <r>
      <rPr>
        <b/>
        <sz val="12"/>
        <rFont val="Arial"/>
        <family val="2"/>
      </rPr>
      <t xml:space="preserve">
</t>
    </r>
  </si>
  <si>
    <t>Org PPAI / total PPAI</t>
  </si>
  <si>
    <t>Natural origin</t>
  </si>
  <si>
    <t>2. Calculation for detemining values for finished Soap Noodles</t>
  </si>
  <si>
    <t>Totals:</t>
  </si>
  <si>
    <t>Complete the table below. Consider your saponification ingredients after saponification has occurred when categorising your ingredients. E.g. fats and oils used are classed as CPAIs now.</t>
  </si>
  <si>
    <r>
      <rPr>
        <b/>
        <sz val="11"/>
        <rFont val="Arial"/>
        <family val="2"/>
      </rPr>
      <t xml:space="preserve">Soap Noodle/Liquid Base Percentages </t>
    </r>
    <r>
      <rPr>
        <b/>
        <u/>
        <sz val="11"/>
        <rFont val="Arial"/>
        <family val="2"/>
      </rPr>
      <t>after</t>
    </r>
    <r>
      <rPr>
        <b/>
        <sz val="11"/>
        <rFont val="Arial"/>
        <family val="2"/>
      </rPr>
      <t xml:space="preserve"> saponification</t>
    </r>
    <r>
      <rPr>
        <b/>
        <sz val="12"/>
        <rFont val="Arial"/>
        <family val="2"/>
      </rPr>
      <t xml:space="preserve">
</t>
    </r>
    <r>
      <rPr>
        <i/>
        <sz val="8"/>
        <rFont val="Arial"/>
        <family val="2"/>
      </rPr>
      <t>Automatically calculated when table above completed</t>
    </r>
    <r>
      <rPr>
        <b/>
        <sz val="12"/>
        <rFont val="Arial"/>
        <family val="2"/>
      </rPr>
      <t xml:space="preserve">
</t>
    </r>
  </si>
  <si>
    <t xml:space="preserve">Ingredient weight in finished product (out of 100) </t>
  </si>
  <si>
    <r>
      <t xml:space="preserve">Only input PPAI percentages for ingredients </t>
    </r>
    <r>
      <rPr>
        <b/>
        <u/>
        <sz val="10"/>
        <color theme="1"/>
        <rFont val="Arial"/>
        <family val="2"/>
      </rPr>
      <t>not</t>
    </r>
    <r>
      <rPr>
        <b/>
        <sz val="10"/>
        <color theme="1"/>
        <rFont val="Arial"/>
        <family val="2"/>
      </rPr>
      <t xml:space="preserve"> involved in saponification</t>
    </r>
  </si>
  <si>
    <t>Synthetic Moeity</t>
  </si>
  <si>
    <t xml:space="preserve">Non Natural  
</t>
  </si>
  <si>
    <t xml:space="preserve">PPAI 
</t>
  </si>
  <si>
    <t xml:space="preserve">Org PPAI
</t>
  </si>
  <si>
    <t xml:space="preserve">CPAI
</t>
  </si>
  <si>
    <t xml:space="preserve">Org CPAI
</t>
  </si>
  <si>
    <r>
      <rPr>
        <b/>
        <sz val="11"/>
        <color theme="1"/>
        <rFont val="Arial"/>
        <family val="2"/>
      </rPr>
      <t>Ingredient Quantity Totals:</t>
    </r>
    <r>
      <rPr>
        <b/>
        <sz val="10"/>
        <color theme="1"/>
        <rFont val="Arial"/>
        <family val="2"/>
      </rPr>
      <t xml:space="preserve">
</t>
    </r>
    <r>
      <rPr>
        <i/>
        <sz val="8"/>
        <color theme="1"/>
        <rFont val="Arial"/>
        <family val="2"/>
      </rPr>
      <t>Automatically calculated when table above completed</t>
    </r>
  </si>
  <si>
    <t>Org PPAI of ingredient quantity = ( f )</t>
  </si>
  <si>
    <t>PPAI of ingredient quantity = ( f )</t>
  </si>
  <si>
    <t>Organic Soap CPAI %</t>
  </si>
  <si>
    <t>This value will always be 100%, unless any CPAI from the saponification process is non-organic.</t>
  </si>
  <si>
    <r>
      <t xml:space="preserve">1. Calculation of grade for soap noodles </t>
    </r>
    <r>
      <rPr>
        <b/>
        <i/>
        <u/>
        <sz val="12"/>
        <color theme="1"/>
        <rFont val="Arial"/>
        <family val="2"/>
      </rPr>
      <t xml:space="preserve">before </t>
    </r>
    <r>
      <rPr>
        <b/>
        <u/>
        <sz val="12"/>
        <color theme="1"/>
        <rFont val="Arial"/>
        <family val="2"/>
      </rPr>
      <t>saponification</t>
    </r>
  </si>
  <si>
    <r>
      <rPr>
        <b/>
        <sz val="11"/>
        <rFont val="Arial"/>
        <family val="2"/>
      </rPr>
      <t xml:space="preserve">Soap Noodle Percentages </t>
    </r>
    <r>
      <rPr>
        <b/>
        <u/>
        <sz val="11"/>
        <rFont val="Arial"/>
        <family val="2"/>
      </rPr>
      <t>before</t>
    </r>
    <r>
      <rPr>
        <b/>
        <sz val="11"/>
        <rFont val="Arial"/>
        <family val="2"/>
      </rPr>
      <t xml:space="preserve"> saponification</t>
    </r>
    <r>
      <rPr>
        <b/>
        <sz val="12"/>
        <rFont val="Arial"/>
        <family val="2"/>
      </rPr>
      <t xml:space="preserve">
</t>
    </r>
    <r>
      <rPr>
        <i/>
        <sz val="8"/>
        <rFont val="Arial"/>
        <family val="2"/>
      </rPr>
      <t>Automatically calculated when table above completed</t>
    </r>
    <r>
      <rPr>
        <b/>
        <sz val="12"/>
        <rFont val="Arial"/>
        <family val="2"/>
      </rPr>
      <t xml:space="preserve">
</t>
    </r>
  </si>
  <si>
    <t>3. Calculation of final soap bar which uses soap noodles</t>
  </si>
  <si>
    <t xml:space="preserve">If COSMOS certified noodles are used, please refer to the percentages declared by the suppliers and showed on COSMOS database. If not, please use previous tab '2. Caluation for Soap Noodles' to find the following values for your soap noodle
Only PPAIs not involved in the saponification process should be considered in the PPAI and Org PPAI columns. E.g essential oils added.
</t>
  </si>
  <si>
    <t>PeMo %</t>
  </si>
  <si>
    <t>Dry weight of plant material before reconstition</t>
  </si>
  <si>
    <t>Organic Total</t>
  </si>
  <si>
    <t>Natural Origin</t>
  </si>
  <si>
    <t>Organic / Total</t>
  </si>
  <si>
    <t xml:space="preserve">Organic </t>
  </si>
  <si>
    <t>Non-Org: Approved - On Ingredients List</t>
  </si>
  <si>
    <t>Non-Org: Approved - On COSMOS DB</t>
  </si>
  <si>
    <t>Non-Org: Pending Approval</t>
  </si>
  <si>
    <t>N/A</t>
  </si>
  <si>
    <t>COSMOS Organic</t>
  </si>
  <si>
    <t>COSMOS Natural</t>
  </si>
  <si>
    <t>COSMOS Certified Ingredients</t>
  </si>
  <si>
    <t>For Office Use Only</t>
  </si>
  <si>
    <t>Description For Ingredient</t>
  </si>
  <si>
    <t>Description For Finished Product</t>
  </si>
  <si>
    <r>
      <t xml:space="preserve">Ingredient Quantity Totals:
</t>
    </r>
    <r>
      <rPr>
        <i/>
        <sz val="8"/>
        <rFont val="Arial"/>
        <family val="2"/>
      </rPr>
      <t>Automatically calculated</t>
    </r>
    <r>
      <rPr>
        <b/>
        <sz val="8"/>
        <rFont val="Arial"/>
        <family val="2"/>
      </rPr>
      <t xml:space="preserve"> </t>
    </r>
    <r>
      <rPr>
        <i/>
        <sz val="8"/>
        <rFont val="Arial"/>
        <family val="2"/>
      </rPr>
      <t>when table above completed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</si>
</sst>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32" x14ac:knownFonts="1">
    <font>
      <sz val="11"/>
      <color theme="1"/>
      <name val="Calibri"/>
      <family val="2"/>
      <scheme val="minor"/>
    </font>
    <font>
      <sz val="8"/>
      <name val="Verdana"/>
      <family val="2"/>
    </font>
    <font>
      <sz val="10"/>
      <name val="Arial"/>
      <family val="2"/>
    </font>
    <font>
      <sz val="11"/>
      <color theme="0"/>
      <name val="Calibri"/>
      <family val="2"/>
      <scheme val="minor"/>
    </font>
    <font>
      <b/>
      <u/>
      <sz val="12"/>
      <name val="Arial"/>
      <family val="2"/>
    </font>
    <font>
      <b/>
      <sz val="12"/>
      <name val="Arial"/>
      <family val="2"/>
    </font>
    <font>
      <b/>
      <sz val="10.5"/>
      <name val="Arial"/>
      <family val="2"/>
    </font>
    <font>
      <sz val="11"/>
      <name val="Arial"/>
      <family val="2"/>
    </font>
    <font>
      <sz val="10.5"/>
      <name val="Arial"/>
      <family val="2"/>
    </font>
    <font>
      <b/>
      <u/>
      <sz val="10.5"/>
      <name val="Arial"/>
      <family val="2"/>
    </font>
    <font>
      <i/>
      <sz val="10.5"/>
      <name val="Arial"/>
      <family val="2"/>
    </font>
    <font>
      <i/>
      <sz val="8"/>
      <name val="Arial"/>
      <family val="2"/>
    </font>
    <font>
      <b/>
      <sz val="11"/>
      <color theme="1"/>
      <name val="Arial"/>
      <family val="2"/>
    </font>
    <font>
      <sz val="11"/>
      <color theme="1"/>
      <name val="Arial"/>
      <family val="2"/>
    </font>
    <font>
      <sz val="8"/>
      <name val="Arial"/>
      <family val="2"/>
    </font>
    <font>
      <sz val="12"/>
      <color rgb="FF0070C0"/>
      <name val="Arial"/>
      <family val="2"/>
    </font>
    <font>
      <sz val="12"/>
      <name val="Arial"/>
      <family val="2"/>
    </font>
    <font>
      <sz val="12"/>
      <color theme="1"/>
      <name val="Arial"/>
      <family val="2"/>
    </font>
    <font>
      <b/>
      <sz val="12"/>
      <color theme="1"/>
      <name val="Arial"/>
      <family val="2"/>
    </font>
    <font>
      <b/>
      <sz val="10"/>
      <color theme="1"/>
      <name val="Arial"/>
      <family val="2"/>
    </font>
    <font>
      <b/>
      <u/>
      <sz val="10"/>
      <name val="Arial"/>
      <family val="2"/>
    </font>
    <font>
      <b/>
      <sz val="10"/>
      <name val="Arial"/>
      <family val="2"/>
    </font>
    <font>
      <b/>
      <sz val="12"/>
      <color rgb="FFC00000"/>
      <name val="Arial"/>
      <family val="2"/>
    </font>
    <font>
      <b/>
      <sz val="11"/>
      <name val="Arial"/>
      <family val="2"/>
    </font>
    <font>
      <b/>
      <u/>
      <sz val="12"/>
      <color theme="1"/>
      <name val="Arial"/>
      <family val="2"/>
    </font>
    <font>
      <i/>
      <sz val="12"/>
      <color theme="1"/>
      <name val="Arial"/>
      <family val="2"/>
    </font>
    <font>
      <b/>
      <u/>
      <sz val="11"/>
      <name val="Arial"/>
      <family val="2"/>
    </font>
    <font>
      <b/>
      <u/>
      <sz val="10"/>
      <color theme="1"/>
      <name val="Arial"/>
      <family val="2"/>
    </font>
    <font>
      <i/>
      <sz val="8"/>
      <color theme="1"/>
      <name val="Arial"/>
      <family val="2"/>
    </font>
    <font>
      <sz val="12"/>
      <color theme="0"/>
      <name val="Arial"/>
      <family val="2"/>
    </font>
    <font>
      <b/>
      <i/>
      <u/>
      <sz val="12"/>
      <color theme="1"/>
      <name val="Arial"/>
      <family val="2"/>
    </font>
    <font>
      <b/>
      <sz val="8"/>
      <name val="Arial"/>
      <family val="2"/>
    </font>
  </fonts>
  <fills count="1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BFD4DF"/>
        <bgColor indexed="64"/>
      </patternFill>
    </fill>
    <fill>
      <patternFill patternType="solid">
        <fgColor rgb="FFD7DFBF"/>
        <bgColor indexed="64"/>
      </patternFill>
    </fill>
    <fill>
      <patternFill patternType="solid">
        <fgColor rgb="FFEED7CA"/>
        <bgColor indexed="64"/>
      </patternFill>
    </fill>
    <fill>
      <patternFill patternType="solid">
        <fgColor rgb="FFF5F1E9"/>
        <bgColor indexed="64"/>
      </patternFill>
    </fill>
    <fill>
      <patternFill patternType="solid">
        <fgColor rgb="FFDBE7ED"/>
        <bgColor indexed="64"/>
      </patternFill>
    </fill>
    <fill>
      <patternFill patternType="solid">
        <fgColor rgb="FFEEF1E3"/>
        <bgColor indexed="64"/>
      </patternFill>
    </fill>
    <fill>
      <patternFill patternType="solid">
        <fgColor rgb="FFF1E3DF"/>
        <bgColor indexed="64"/>
      </patternFill>
    </fill>
    <fill>
      <patternFill patternType="solid">
        <fgColor rgb="FFF2DCDB"/>
        <bgColor indexed="64"/>
      </patternFill>
    </fill>
    <fill>
      <patternFill patternType="solid">
        <fgColor rgb="FFA6A6A6"/>
        <bgColor indexed="64"/>
      </patternFill>
    </fill>
    <fill>
      <patternFill patternType="solid">
        <fgColor theme="0" tint="-0.14999847407452621"/>
        <bgColor indexed="64"/>
      </patternFill>
    </fill>
  </fills>
  <borders count="8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n">
        <color indexed="64"/>
      </bottom>
      <diagonal/>
    </border>
    <border>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medium">
        <color indexed="64"/>
      </bottom>
      <diagonal/>
    </border>
    <border>
      <left style="thick">
        <color indexed="64"/>
      </left>
      <right style="thin">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n">
        <color indexed="64"/>
      </bottom>
      <diagonal/>
    </border>
    <border>
      <left style="medium">
        <color indexed="64"/>
      </left>
      <right style="thick">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cellStyleXfs>
  <cellXfs count="339">
    <xf numFmtId="0" fontId="0" fillId="0" borderId="0" xfId="0"/>
    <xf numFmtId="0" fontId="2" fillId="0" borderId="0" xfId="1"/>
    <xf numFmtId="0" fontId="2" fillId="2" borderId="0" xfId="1" applyFill="1"/>
    <xf numFmtId="0" fontId="4" fillId="0" borderId="0" xfId="1" applyFont="1" applyAlignment="1">
      <alignment horizontal="left" vertical="center" wrapText="1"/>
    </xf>
    <xf numFmtId="0" fontId="4" fillId="0" borderId="0" xfId="1" applyFont="1" applyAlignment="1">
      <alignment horizontal="left" vertical="center"/>
    </xf>
    <xf numFmtId="0" fontId="5" fillId="4" borderId="23" xfId="1" applyFont="1" applyFill="1" applyBorder="1"/>
    <xf numFmtId="0" fontId="2" fillId="4" borderId="23" xfId="1" applyFill="1" applyBorder="1"/>
    <xf numFmtId="0" fontId="4" fillId="4" borderId="23" xfId="1" applyFont="1" applyFill="1" applyBorder="1" applyAlignment="1">
      <alignment horizontal="left" vertical="center"/>
    </xf>
    <xf numFmtId="0" fontId="2" fillId="4" borderId="43" xfId="1" applyFill="1" applyBorder="1"/>
    <xf numFmtId="0" fontId="6" fillId="0" borderId="7" xfId="1" applyFont="1" applyBorder="1"/>
    <xf numFmtId="0" fontId="6" fillId="0" borderId="44" xfId="1" applyFont="1" applyBorder="1"/>
    <xf numFmtId="0" fontId="6" fillId="0" borderId="0" xfId="1" applyFont="1"/>
    <xf numFmtId="0" fontId="5" fillId="5" borderId="23" xfId="1" applyFont="1" applyFill="1" applyBorder="1"/>
    <xf numFmtId="0" fontId="2" fillId="5" borderId="23" xfId="1" applyFill="1" applyBorder="1"/>
    <xf numFmtId="0" fontId="4" fillId="5" borderId="23" xfId="1" applyFont="1" applyFill="1" applyBorder="1" applyAlignment="1">
      <alignment horizontal="left" vertical="center"/>
    </xf>
    <xf numFmtId="0" fontId="2" fillId="5" borderId="43" xfId="1" applyFill="1" applyBorder="1"/>
    <xf numFmtId="0" fontId="8" fillId="2" borderId="0" xfId="1" applyFont="1" applyFill="1" applyAlignment="1">
      <alignment horizontal="center" vertical="center" wrapText="1"/>
    </xf>
    <xf numFmtId="0" fontId="2" fillId="0" borderId="0" xfId="1" applyAlignment="1" applyProtection="1">
      <alignment horizontal="center"/>
      <protection locked="0"/>
    </xf>
    <xf numFmtId="0" fontId="2" fillId="0" borderId="0" xfId="1" applyProtection="1">
      <protection locked="0"/>
    </xf>
    <xf numFmtId="0" fontId="2" fillId="0" borderId="39" xfId="1" applyBorder="1" applyAlignment="1" applyProtection="1">
      <alignment horizontal="center"/>
      <protection locked="0"/>
    </xf>
    <xf numFmtId="0" fontId="4" fillId="0" borderId="0" xfId="1" applyFont="1" applyAlignment="1" applyProtection="1">
      <alignment horizontal="left" vertical="center"/>
      <protection locked="0"/>
    </xf>
    <xf numFmtId="0" fontId="2" fillId="0" borderId="39" xfId="1" applyBorder="1" applyProtection="1">
      <protection locked="0"/>
    </xf>
    <xf numFmtId="0" fontId="2" fillId="0" borderId="46" xfId="1" applyBorder="1" applyProtection="1">
      <protection locked="0"/>
    </xf>
    <xf numFmtId="0" fontId="2" fillId="0" borderId="47" xfId="1" applyBorder="1" applyProtection="1">
      <protection locked="0"/>
    </xf>
    <xf numFmtId="0" fontId="6" fillId="0" borderId="48" xfId="1" applyFont="1" applyBorder="1"/>
    <xf numFmtId="0" fontId="2" fillId="0" borderId="48" xfId="1" applyBorder="1"/>
    <xf numFmtId="0" fontId="4" fillId="0" borderId="48" xfId="1" applyFont="1" applyBorder="1" applyAlignment="1">
      <alignment horizontal="left" vertical="center"/>
    </xf>
    <xf numFmtId="0" fontId="5" fillId="6" borderId="23" xfId="1" applyFont="1" applyFill="1" applyBorder="1" applyAlignment="1">
      <alignment vertical="center"/>
    </xf>
    <xf numFmtId="0" fontId="2" fillId="6" borderId="23" xfId="1" applyFill="1" applyBorder="1"/>
    <xf numFmtId="0" fontId="4" fillId="6" borderId="23" xfId="1" applyFont="1" applyFill="1" applyBorder="1" applyAlignment="1">
      <alignment horizontal="left" vertical="center"/>
    </xf>
    <xf numFmtId="0" fontId="2" fillId="6" borderId="43" xfId="1" applyFill="1" applyBorder="1"/>
    <xf numFmtId="0" fontId="2" fillId="0" borderId="39" xfId="1" applyBorder="1"/>
    <xf numFmtId="0" fontId="10" fillId="0" borderId="0" xfId="1" applyFont="1"/>
    <xf numFmtId="0" fontId="6" fillId="0" borderId="0" xfId="1" applyFont="1" applyAlignment="1">
      <alignment vertical="center"/>
    </xf>
    <xf numFmtId="0" fontId="6" fillId="0" borderId="0" xfId="1" applyFont="1" applyAlignment="1">
      <alignment horizontal="left" vertical="center"/>
    </xf>
    <xf numFmtId="0" fontId="9" fillId="0" borderId="0" xfId="1" applyFont="1" applyAlignment="1">
      <alignment horizontal="left" vertical="center"/>
    </xf>
    <xf numFmtId="0" fontId="6" fillId="0" borderId="0" xfId="1" applyFont="1" applyProtection="1">
      <protection locked="0"/>
    </xf>
    <xf numFmtId="0" fontId="6" fillId="0" borderId="0" xfId="1" applyFont="1" applyAlignment="1" applyProtection="1">
      <alignment horizontal="left" vertical="center"/>
      <protection locked="0"/>
    </xf>
    <xf numFmtId="0" fontId="9" fillId="0" borderId="0" xfId="1" applyFont="1" applyAlignment="1" applyProtection="1">
      <alignment horizontal="left" vertical="center"/>
      <protection locked="0"/>
    </xf>
    <xf numFmtId="0" fontId="6" fillId="0" borderId="45" xfId="1" applyFont="1" applyBorder="1" applyAlignment="1">
      <alignment vertical="center"/>
    </xf>
    <xf numFmtId="0" fontId="6" fillId="0" borderId="23" xfId="1" applyFont="1" applyBorder="1"/>
    <xf numFmtId="0" fontId="6" fillId="0" borderId="23" xfId="1" applyFont="1" applyBorder="1" applyAlignment="1">
      <alignment horizontal="left" vertical="center"/>
    </xf>
    <xf numFmtId="0" fontId="9" fillId="0" borderId="23" xfId="1" applyFont="1" applyBorder="1" applyAlignment="1">
      <alignment horizontal="left" vertical="center"/>
    </xf>
    <xf numFmtId="0" fontId="2" fillId="0" borderId="43" xfId="1" applyBorder="1"/>
    <xf numFmtId="0" fontId="8" fillId="2" borderId="25" xfId="1" applyFont="1" applyFill="1" applyBorder="1" applyAlignment="1" applyProtection="1">
      <alignment horizontal="left" vertical="top" wrapText="1"/>
      <protection locked="0"/>
    </xf>
    <xf numFmtId="0" fontId="8" fillId="2" borderId="0" xfId="1" applyFont="1" applyFill="1" applyAlignment="1" applyProtection="1">
      <alignment horizontal="left" vertical="top" wrapText="1"/>
      <protection locked="0"/>
    </xf>
    <xf numFmtId="0" fontId="5" fillId="7" borderId="22" xfId="1" applyFont="1" applyFill="1" applyBorder="1" applyAlignment="1" applyProtection="1">
      <alignment horizontal="left" vertical="top" wrapText="1"/>
      <protection locked="0"/>
    </xf>
    <xf numFmtId="0" fontId="8" fillId="7" borderId="23" xfId="1" applyFont="1" applyFill="1" applyBorder="1" applyAlignment="1" applyProtection="1">
      <alignment horizontal="left" vertical="top" wrapText="1"/>
      <protection locked="0"/>
    </xf>
    <xf numFmtId="0" fontId="8" fillId="7" borderId="43" xfId="1" applyFont="1" applyFill="1" applyBorder="1" applyAlignment="1" applyProtection="1">
      <alignment horizontal="left" vertical="top" wrapText="1"/>
      <protection locked="0"/>
    </xf>
    <xf numFmtId="0" fontId="6" fillId="2" borderId="25" xfId="1" applyFont="1" applyFill="1" applyBorder="1" applyAlignment="1">
      <alignment vertical="top" wrapText="1"/>
    </xf>
    <xf numFmtId="0" fontId="6" fillId="2" borderId="0" xfId="1" applyFont="1" applyFill="1" applyAlignment="1">
      <alignment vertical="top" wrapText="1"/>
    </xf>
    <xf numFmtId="0" fontId="6" fillId="2" borderId="19" xfId="1" applyFont="1" applyFill="1" applyBorder="1" applyAlignment="1">
      <alignment vertical="center" shrinkToFit="1"/>
    </xf>
    <xf numFmtId="0" fontId="6" fillId="2" borderId="52" xfId="1" applyFont="1" applyFill="1" applyBorder="1" applyAlignment="1">
      <alignment vertical="center" shrinkToFit="1"/>
    </xf>
    <xf numFmtId="0" fontId="6" fillId="2" borderId="28" xfId="1" applyFont="1" applyFill="1" applyBorder="1" applyAlignment="1">
      <alignment vertical="center" shrinkToFit="1"/>
    </xf>
    <xf numFmtId="0" fontId="6" fillId="2" borderId="51" xfId="1" applyFont="1" applyFill="1" applyBorder="1" applyAlignment="1">
      <alignment vertical="center" shrinkToFit="1"/>
    </xf>
    <xf numFmtId="164" fontId="14" fillId="2" borderId="4" xfId="0" applyNumberFormat="1" applyFont="1" applyFill="1" applyBorder="1" applyAlignment="1" applyProtection="1">
      <alignment horizontal="left" vertical="top" wrapText="1"/>
      <protection locked="0"/>
    </xf>
    <xf numFmtId="164" fontId="14" fillId="2" borderId="6" xfId="0" applyNumberFormat="1" applyFont="1" applyFill="1" applyBorder="1" applyAlignment="1" applyProtection="1">
      <alignment horizontal="left" vertical="top" wrapText="1"/>
      <protection locked="0"/>
    </xf>
    <xf numFmtId="164" fontId="14" fillId="2" borderId="13" xfId="0" applyNumberFormat="1" applyFont="1" applyFill="1" applyBorder="1" applyAlignment="1" applyProtection="1">
      <alignment horizontal="left" vertical="top" wrapText="1"/>
      <protection locked="0"/>
    </xf>
    <xf numFmtId="0" fontId="16" fillId="2" borderId="2" xfId="0" applyFont="1" applyFill="1" applyBorder="1" applyAlignment="1" applyProtection="1">
      <alignment horizontal="center" vertical="top" wrapText="1"/>
      <protection hidden="1"/>
    </xf>
    <xf numFmtId="164" fontId="16" fillId="2" borderId="5" xfId="0" applyNumberFormat="1" applyFont="1" applyFill="1" applyBorder="1" applyAlignment="1" applyProtection="1">
      <alignment horizontal="left" vertical="top" wrapText="1"/>
      <protection locked="0"/>
    </xf>
    <xf numFmtId="164" fontId="16" fillId="2" borderId="7" xfId="0" applyNumberFormat="1" applyFont="1" applyFill="1" applyBorder="1" applyAlignment="1" applyProtection="1">
      <alignment horizontal="left" vertical="top" wrapText="1"/>
      <protection locked="0"/>
    </xf>
    <xf numFmtId="164" fontId="16" fillId="2" borderId="14" xfId="0" applyNumberFormat="1" applyFont="1" applyFill="1" applyBorder="1" applyAlignment="1" applyProtection="1">
      <alignment horizontal="left" vertical="top" wrapText="1"/>
      <protection locked="0"/>
    </xf>
    <xf numFmtId="0" fontId="17" fillId="0" borderId="0" xfId="0" applyFont="1" applyProtection="1">
      <protection hidden="1"/>
    </xf>
    <xf numFmtId="0" fontId="5" fillId="2" borderId="2" xfId="0" applyFont="1" applyFill="1" applyBorder="1" applyAlignment="1" applyProtection="1">
      <alignment horizontal="center" vertical="top" wrapText="1"/>
      <protection hidden="1"/>
    </xf>
    <xf numFmtId="0" fontId="5" fillId="2" borderId="3" xfId="0" applyFont="1" applyFill="1" applyBorder="1" applyAlignment="1" applyProtection="1">
      <alignment horizontal="center" vertical="top" wrapText="1"/>
      <protection hidden="1"/>
    </xf>
    <xf numFmtId="164" fontId="16" fillId="2" borderId="53" xfId="0" applyNumberFormat="1" applyFont="1" applyFill="1" applyBorder="1" applyAlignment="1" applyProtection="1">
      <alignment horizontal="left" vertical="top" wrapText="1"/>
      <protection locked="0"/>
    </xf>
    <xf numFmtId="164" fontId="16" fillId="2" borderId="45" xfId="0" applyNumberFormat="1" applyFont="1" applyFill="1" applyBorder="1" applyAlignment="1" applyProtection="1">
      <alignment horizontal="left" vertical="top" wrapText="1"/>
      <protection locked="0"/>
    </xf>
    <xf numFmtId="164" fontId="16" fillId="2" borderId="54" xfId="0" applyNumberFormat="1" applyFont="1" applyFill="1" applyBorder="1" applyAlignment="1" applyProtection="1">
      <alignment horizontal="left" vertical="top" wrapText="1"/>
      <protection locked="0"/>
    </xf>
    <xf numFmtId="164" fontId="17" fillId="8" borderId="49"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center" wrapText="1"/>
      <protection hidden="1"/>
    </xf>
    <xf numFmtId="164" fontId="17" fillId="8" borderId="5" xfId="0" applyNumberFormat="1" applyFont="1" applyFill="1" applyBorder="1" applyAlignment="1" applyProtection="1">
      <alignment horizontal="center" wrapText="1"/>
      <protection locked="0"/>
    </xf>
    <xf numFmtId="164" fontId="17" fillId="8" borderId="51" xfId="0" applyNumberFormat="1" applyFont="1" applyFill="1" applyBorder="1" applyAlignment="1" applyProtection="1">
      <alignment horizontal="center" wrapText="1"/>
      <protection locked="0"/>
    </xf>
    <xf numFmtId="164" fontId="17" fillId="8" borderId="15" xfId="0" applyNumberFormat="1" applyFont="1" applyFill="1" applyBorder="1" applyAlignment="1" applyProtection="1">
      <alignment horizontal="center" wrapText="1"/>
      <protection hidden="1"/>
    </xf>
    <xf numFmtId="164" fontId="17" fillId="8" borderId="15" xfId="0" applyNumberFormat="1" applyFont="1" applyFill="1" applyBorder="1" applyAlignment="1" applyProtection="1">
      <alignment horizontal="center" wrapText="1"/>
      <protection locked="0"/>
    </xf>
    <xf numFmtId="0" fontId="5" fillId="2" borderId="1" xfId="0" applyFont="1" applyFill="1" applyBorder="1" applyAlignment="1" applyProtection="1">
      <alignment horizontal="center" vertical="top" wrapText="1"/>
      <protection hidden="1"/>
    </xf>
    <xf numFmtId="0" fontId="5" fillId="2" borderId="20" xfId="0" applyFont="1" applyFill="1" applyBorder="1" applyProtection="1">
      <protection hidden="1"/>
    </xf>
    <xf numFmtId="164" fontId="16" fillId="2" borderId="19" xfId="0" applyNumberFormat="1" applyFont="1" applyFill="1" applyBorder="1" applyAlignment="1" applyProtection="1">
      <alignment horizontal="center" wrapText="1"/>
      <protection hidden="1"/>
    </xf>
    <xf numFmtId="164" fontId="16" fillId="2" borderId="21" xfId="0" applyNumberFormat="1" applyFont="1" applyFill="1" applyBorder="1" applyAlignment="1" applyProtection="1">
      <alignment horizontal="center" wrapText="1"/>
      <protection hidden="1"/>
    </xf>
    <xf numFmtId="0" fontId="13" fillId="12" borderId="23" xfId="0" applyFont="1" applyFill="1" applyBorder="1" applyProtection="1">
      <protection locked="0"/>
    </xf>
    <xf numFmtId="0" fontId="17" fillId="12" borderId="23" xfId="0" applyFont="1" applyFill="1" applyBorder="1" applyProtection="1">
      <protection locked="0"/>
    </xf>
    <xf numFmtId="0" fontId="17" fillId="12" borderId="23" xfId="0" applyFont="1" applyFill="1" applyBorder="1" applyProtection="1">
      <protection hidden="1"/>
    </xf>
    <xf numFmtId="0" fontId="17" fillId="12" borderId="43" xfId="0" applyFont="1" applyFill="1" applyBorder="1" applyProtection="1">
      <protection locked="0"/>
    </xf>
    <xf numFmtId="2" fontId="16" fillId="0" borderId="7" xfId="0" applyNumberFormat="1" applyFont="1" applyBorder="1" applyAlignment="1" applyProtection="1">
      <alignment horizontal="center" wrapText="1"/>
      <protection hidden="1"/>
    </xf>
    <xf numFmtId="2" fontId="19" fillId="8" borderId="8" xfId="0" applyNumberFormat="1" applyFont="1" applyFill="1" applyBorder="1" applyAlignment="1" applyProtection="1">
      <alignment horizontal="center" vertical="top" wrapText="1"/>
      <protection hidden="1"/>
    </xf>
    <xf numFmtId="2" fontId="19" fillId="8" borderId="2" xfId="0" applyNumberFormat="1" applyFont="1" applyFill="1" applyBorder="1" applyAlignment="1" applyProtection="1">
      <alignment horizontal="center" vertical="top" wrapText="1"/>
      <protection hidden="1"/>
    </xf>
    <xf numFmtId="2" fontId="19" fillId="8" borderId="3" xfId="0" applyNumberFormat="1" applyFont="1" applyFill="1" applyBorder="1" applyAlignment="1" applyProtection="1">
      <alignment horizontal="center" vertical="top" wrapText="1"/>
      <protection hidden="1"/>
    </xf>
    <xf numFmtId="2" fontId="5" fillId="0" borderId="7" xfId="0" applyNumberFormat="1" applyFont="1" applyBorder="1" applyAlignment="1" applyProtection="1">
      <alignment horizontal="center" wrapText="1"/>
      <protection hidden="1"/>
    </xf>
    <xf numFmtId="0" fontId="0" fillId="2" borderId="0" xfId="0" applyFill="1" applyProtection="1">
      <protection hidden="1"/>
    </xf>
    <xf numFmtId="0" fontId="17" fillId="2" borderId="0" xfId="0" applyFont="1" applyFill="1" applyProtection="1">
      <protection hidden="1"/>
    </xf>
    <xf numFmtId="0" fontId="13" fillId="2" borderId="0" xfId="0" applyFont="1" applyFill="1" applyProtection="1">
      <protection hidden="1"/>
    </xf>
    <xf numFmtId="0" fontId="13" fillId="2" borderId="0" xfId="0" applyFont="1" applyFill="1" applyProtection="1">
      <protection locked="0"/>
    </xf>
    <xf numFmtId="0" fontId="0" fillId="2" borderId="0" xfId="0" applyFill="1" applyProtection="1">
      <protection locked="0"/>
    </xf>
    <xf numFmtId="0" fontId="17" fillId="2" borderId="0" xfId="0" applyFont="1" applyFill="1" applyProtection="1">
      <protection locked="0"/>
    </xf>
    <xf numFmtId="0" fontId="0" fillId="2" borderId="31" xfId="0" applyFill="1" applyBorder="1" applyProtection="1">
      <protection hidden="1"/>
    </xf>
    <xf numFmtId="0" fontId="17" fillId="2" borderId="0" xfId="0" applyFont="1" applyFill="1" applyAlignment="1" applyProtection="1">
      <alignment horizontal="center"/>
      <protection hidden="1"/>
    </xf>
    <xf numFmtId="0" fontId="3" fillId="2" borderId="0" xfId="0" applyFont="1" applyFill="1" applyProtection="1">
      <protection hidden="1"/>
    </xf>
    <xf numFmtId="2" fontId="15" fillId="2" borderId="19" xfId="0" applyNumberFormat="1" applyFont="1" applyFill="1" applyBorder="1" applyAlignment="1" applyProtection="1">
      <alignment horizontal="center" wrapText="1"/>
      <protection hidden="1"/>
    </xf>
    <xf numFmtId="0" fontId="17" fillId="0" borderId="0" xfId="0" applyFont="1"/>
    <xf numFmtId="0" fontId="18" fillId="0" borderId="10" xfId="0" applyFont="1" applyBorder="1" applyProtection="1">
      <protection hidden="1"/>
    </xf>
    <xf numFmtId="164" fontId="16" fillId="8" borderId="5" xfId="0" applyNumberFormat="1" applyFont="1" applyFill="1" applyBorder="1" applyAlignment="1" applyProtection="1">
      <alignment horizontal="center" wrapText="1"/>
      <protection hidden="1"/>
    </xf>
    <xf numFmtId="164" fontId="16" fillId="8" borderId="12" xfId="0" applyNumberFormat="1" applyFont="1" applyFill="1" applyBorder="1" applyAlignment="1" applyProtection="1">
      <alignment horizontal="center" wrapText="1"/>
      <protection hidden="1"/>
    </xf>
    <xf numFmtId="164" fontId="16" fillId="8" borderId="5" xfId="0" applyNumberFormat="1" applyFont="1" applyFill="1" applyBorder="1" applyAlignment="1" applyProtection="1">
      <alignment horizontal="center" wrapText="1"/>
      <protection locked="0"/>
    </xf>
    <xf numFmtId="164" fontId="16" fillId="8" borderId="15" xfId="0" applyNumberFormat="1" applyFont="1" applyFill="1" applyBorder="1" applyAlignment="1" applyProtection="1">
      <alignment horizontal="center" wrapText="1"/>
      <protection locked="0"/>
    </xf>
    <xf numFmtId="164" fontId="16" fillId="8" borderId="49" xfId="0" applyNumberFormat="1" applyFont="1" applyFill="1" applyBorder="1" applyAlignment="1" applyProtection="1">
      <alignment horizontal="center" wrapText="1"/>
      <protection locked="0"/>
    </xf>
    <xf numFmtId="164" fontId="16" fillId="8" borderId="51" xfId="0" applyNumberFormat="1" applyFont="1" applyFill="1" applyBorder="1" applyAlignment="1" applyProtection="1">
      <alignment horizontal="center" wrapText="1"/>
      <protection locked="0"/>
    </xf>
    <xf numFmtId="164" fontId="16" fillId="9" borderId="56" xfId="0" applyNumberFormat="1" applyFont="1" applyFill="1" applyBorder="1" applyAlignment="1" applyProtection="1">
      <alignment horizontal="center" wrapText="1"/>
      <protection locked="0"/>
    </xf>
    <xf numFmtId="164" fontId="16" fillId="9" borderId="56" xfId="0" applyNumberFormat="1" applyFont="1" applyFill="1" applyBorder="1" applyAlignment="1" applyProtection="1">
      <alignment horizontal="center"/>
      <protection locked="0"/>
    </xf>
    <xf numFmtId="164" fontId="16" fillId="9" borderId="57" xfId="0" applyNumberFormat="1" applyFont="1" applyFill="1" applyBorder="1" applyAlignment="1" applyProtection="1">
      <alignment horizontal="center"/>
      <protection locked="0"/>
    </xf>
    <xf numFmtId="2" fontId="16" fillId="11" borderId="10" xfId="0" applyNumberFormat="1" applyFont="1" applyFill="1" applyBorder="1" applyAlignment="1" applyProtection="1">
      <alignment horizontal="center" vertical="top" wrapText="1"/>
      <protection hidden="1"/>
    </xf>
    <xf numFmtId="164" fontId="16" fillId="11" borderId="10" xfId="0" applyNumberFormat="1" applyFont="1" applyFill="1" applyBorder="1" applyAlignment="1" applyProtection="1">
      <alignment horizontal="center" wrapText="1"/>
      <protection locked="0"/>
    </xf>
    <xf numFmtId="164" fontId="16" fillId="9" borderId="55" xfId="0" applyNumberFormat="1" applyFont="1" applyFill="1" applyBorder="1" applyAlignment="1" applyProtection="1">
      <alignment horizontal="center" wrapText="1"/>
      <protection locked="0"/>
    </xf>
    <xf numFmtId="0" fontId="19" fillId="9" borderId="58" xfId="0" applyFont="1" applyFill="1" applyBorder="1" applyAlignment="1" applyProtection="1">
      <alignment horizontal="center" vertical="top" wrapText="1"/>
      <protection hidden="1"/>
    </xf>
    <xf numFmtId="164" fontId="17" fillId="9" borderId="55" xfId="0" applyNumberFormat="1" applyFont="1" applyFill="1" applyBorder="1" applyAlignment="1" applyProtection="1">
      <alignment horizontal="center" wrapText="1"/>
      <protection locked="0"/>
    </xf>
    <xf numFmtId="164" fontId="17" fillId="9" borderId="55" xfId="0" applyNumberFormat="1" applyFont="1" applyFill="1" applyBorder="1" applyAlignment="1" applyProtection="1">
      <alignment horizontal="center"/>
      <protection locked="0"/>
    </xf>
    <xf numFmtId="164" fontId="17" fillId="9" borderId="60" xfId="0" applyNumberFormat="1" applyFont="1" applyFill="1" applyBorder="1" applyAlignment="1" applyProtection="1">
      <alignment horizontal="center"/>
      <protection locked="0"/>
    </xf>
    <xf numFmtId="164" fontId="18" fillId="2" borderId="59" xfId="0" applyNumberFormat="1" applyFont="1" applyFill="1" applyBorder="1" applyAlignment="1" applyProtection="1">
      <alignment horizontal="center"/>
      <protection hidden="1"/>
    </xf>
    <xf numFmtId="164" fontId="16" fillId="8" borderId="16" xfId="0" applyNumberFormat="1" applyFont="1" applyFill="1" applyBorder="1" applyAlignment="1" applyProtection="1">
      <alignment horizontal="center" wrapText="1"/>
      <protection hidden="1"/>
    </xf>
    <xf numFmtId="164" fontId="16" fillId="8" borderId="34" xfId="0" applyNumberFormat="1" applyFont="1" applyFill="1" applyBorder="1" applyAlignment="1" applyProtection="1">
      <alignment horizontal="center" wrapText="1"/>
      <protection hidden="1"/>
    </xf>
    <xf numFmtId="164" fontId="16" fillId="8" borderId="29" xfId="0" applyNumberFormat="1" applyFont="1" applyFill="1" applyBorder="1" applyAlignment="1" applyProtection="1">
      <alignment horizontal="center" wrapText="1"/>
      <protection hidden="1"/>
    </xf>
    <xf numFmtId="164" fontId="17" fillId="0" borderId="7" xfId="0" applyNumberFormat="1" applyFont="1" applyBorder="1"/>
    <xf numFmtId="164" fontId="17" fillId="0" borderId="7" xfId="0" applyNumberFormat="1" applyFont="1" applyBorder="1" applyProtection="1">
      <protection hidden="1"/>
    </xf>
    <xf numFmtId="164" fontId="17" fillId="0" borderId="45" xfId="0" applyNumberFormat="1" applyFont="1" applyBorder="1" applyProtection="1">
      <protection hidden="1"/>
    </xf>
    <xf numFmtId="0" fontId="21" fillId="9" borderId="58" xfId="0" applyFont="1" applyFill="1" applyBorder="1" applyAlignment="1" applyProtection="1">
      <alignment horizontal="center" vertical="top" wrapText="1"/>
      <protection hidden="1"/>
    </xf>
    <xf numFmtId="2" fontId="21" fillId="8" borderId="8" xfId="0" applyNumberFormat="1" applyFont="1" applyFill="1" applyBorder="1" applyAlignment="1" applyProtection="1">
      <alignment horizontal="center" vertical="top" wrapText="1"/>
      <protection hidden="1"/>
    </xf>
    <xf numFmtId="2" fontId="21" fillId="8" borderId="3" xfId="0" applyNumberFormat="1" applyFont="1" applyFill="1" applyBorder="1" applyAlignment="1" applyProtection="1">
      <alignment horizontal="center" vertical="top" wrapText="1"/>
      <protection hidden="1"/>
    </xf>
    <xf numFmtId="2" fontId="21" fillId="8" borderId="11" xfId="0" applyNumberFormat="1" applyFont="1" applyFill="1" applyBorder="1" applyAlignment="1" applyProtection="1">
      <alignment horizontal="center" vertical="top" wrapText="1"/>
      <protection hidden="1"/>
    </xf>
    <xf numFmtId="2" fontId="21" fillId="8" borderId="9" xfId="0" applyNumberFormat="1" applyFont="1" applyFill="1" applyBorder="1" applyAlignment="1" applyProtection="1">
      <alignment horizontal="center" vertical="top" wrapText="1"/>
      <protection hidden="1"/>
    </xf>
    <xf numFmtId="2" fontId="17" fillId="0" borderId="9" xfId="0" applyNumberFormat="1" applyFont="1" applyBorder="1" applyProtection="1">
      <protection hidden="1"/>
    </xf>
    <xf numFmtId="2" fontId="16" fillId="2" borderId="19" xfId="0" applyNumberFormat="1" applyFont="1" applyFill="1" applyBorder="1" applyAlignment="1" applyProtection="1">
      <alignment horizontal="center" wrapText="1"/>
      <protection hidden="1"/>
    </xf>
    <xf numFmtId="2" fontId="16" fillId="2" borderId="0" xfId="0" applyNumberFormat="1" applyFont="1" applyFill="1" applyAlignment="1" applyProtection="1">
      <alignment horizontal="center" wrapText="1"/>
      <protection hidden="1"/>
    </xf>
    <xf numFmtId="0" fontId="17" fillId="0" borderId="21" xfId="0" applyFont="1" applyBorder="1"/>
    <xf numFmtId="2" fontId="16" fillId="2" borderId="21" xfId="0" applyNumberFormat="1" applyFont="1" applyFill="1" applyBorder="1" applyAlignment="1" applyProtection="1">
      <alignment horizontal="center" wrapText="1"/>
      <protection hidden="1"/>
    </xf>
    <xf numFmtId="0" fontId="19" fillId="7" borderId="5" xfId="0" applyFont="1" applyFill="1" applyBorder="1" applyAlignment="1">
      <alignment horizontal="left" wrapText="1"/>
    </xf>
    <xf numFmtId="0" fontId="19" fillId="7" borderId="5" xfId="0" applyFont="1" applyFill="1" applyBorder="1"/>
    <xf numFmtId="0" fontId="12" fillId="7" borderId="5" xfId="0" applyFont="1" applyFill="1" applyBorder="1" applyAlignment="1">
      <alignment horizontal="center" vertical="top"/>
    </xf>
    <xf numFmtId="0" fontId="12" fillId="7" borderId="53" xfId="0" applyFont="1" applyFill="1" applyBorder="1" applyAlignment="1" applyProtection="1">
      <alignment horizontal="center" vertical="top"/>
      <protection hidden="1"/>
    </xf>
    <xf numFmtId="0" fontId="12" fillId="7" borderId="5" xfId="0" applyFont="1" applyFill="1" applyBorder="1" applyAlignment="1" applyProtection="1">
      <alignment horizontal="center" vertical="top"/>
      <protection hidden="1"/>
    </xf>
    <xf numFmtId="0" fontId="17" fillId="12" borderId="23" xfId="0" applyFont="1" applyFill="1" applyBorder="1"/>
    <xf numFmtId="0" fontId="5" fillId="12" borderId="23" xfId="0" applyFont="1" applyFill="1" applyBorder="1" applyProtection="1">
      <protection locked="0"/>
    </xf>
    <xf numFmtId="164" fontId="18" fillId="12" borderId="23" xfId="0" applyNumberFormat="1" applyFont="1" applyFill="1" applyBorder="1" applyAlignment="1" applyProtection="1">
      <alignment horizontal="center"/>
      <protection hidden="1"/>
    </xf>
    <xf numFmtId="2" fontId="15" fillId="12" borderId="23" xfId="0" applyNumberFormat="1" applyFont="1" applyFill="1" applyBorder="1" applyAlignment="1" applyProtection="1">
      <alignment horizontal="center" wrapText="1"/>
      <protection hidden="1"/>
    </xf>
    <xf numFmtId="2" fontId="16" fillId="12" borderId="23" xfId="0" applyNumberFormat="1" applyFont="1" applyFill="1" applyBorder="1" applyAlignment="1" applyProtection="1">
      <alignment horizontal="center" wrapText="1"/>
      <protection hidden="1"/>
    </xf>
    <xf numFmtId="0" fontId="18" fillId="0" borderId="10" xfId="0" applyFont="1" applyBorder="1" applyAlignment="1" applyProtection="1">
      <alignment vertical="center" wrapText="1"/>
      <protection hidden="1"/>
    </xf>
    <xf numFmtId="2" fontId="17" fillId="13" borderId="9" xfId="0" applyNumberFormat="1" applyFont="1" applyFill="1" applyBorder="1" applyAlignment="1" applyProtection="1">
      <alignment horizontal="right"/>
      <protection locked="0"/>
    </xf>
    <xf numFmtId="0" fontId="17" fillId="2" borderId="0" xfId="0" applyFont="1" applyFill="1"/>
    <xf numFmtId="0" fontId="17" fillId="2" borderId="0" xfId="0" applyFont="1" applyFill="1" applyAlignment="1">
      <alignment horizontal="center"/>
    </xf>
    <xf numFmtId="0" fontId="29" fillId="2" borderId="0" xfId="0" applyFont="1" applyFill="1"/>
    <xf numFmtId="0" fontId="25" fillId="2" borderId="0" xfId="0" applyFont="1" applyFill="1" applyAlignment="1">
      <alignment vertical="center" wrapText="1"/>
    </xf>
    <xf numFmtId="2" fontId="15" fillId="12" borderId="24" xfId="0" applyNumberFormat="1" applyFont="1" applyFill="1" applyBorder="1" applyAlignment="1" applyProtection="1">
      <alignment horizontal="center" wrapText="1"/>
      <protection hidden="1"/>
    </xf>
    <xf numFmtId="0" fontId="19" fillId="0" borderId="27" xfId="0" applyFont="1" applyBorder="1" applyAlignment="1" applyProtection="1">
      <alignment wrapText="1"/>
      <protection hidden="1"/>
    </xf>
    <xf numFmtId="0" fontId="5" fillId="2" borderId="20" xfId="0" applyFont="1" applyFill="1" applyBorder="1" applyProtection="1">
      <protection locked="0"/>
    </xf>
    <xf numFmtId="164" fontId="16" fillId="2" borderId="1" xfId="0" applyNumberFormat="1" applyFont="1" applyFill="1" applyBorder="1" applyAlignment="1" applyProtection="1">
      <alignment horizontal="left" vertical="top" wrapText="1"/>
      <protection locked="0"/>
    </xf>
    <xf numFmtId="164" fontId="16" fillId="2" borderId="2" xfId="0" applyNumberFormat="1" applyFont="1" applyFill="1" applyBorder="1" applyAlignment="1" applyProtection="1">
      <alignment horizontal="left" vertical="top" wrapText="1"/>
      <protection locked="0"/>
    </xf>
    <xf numFmtId="164" fontId="16" fillId="2" borderId="6" xfId="0" applyNumberFormat="1" applyFont="1" applyFill="1" applyBorder="1" applyAlignment="1" applyProtection="1">
      <alignment horizontal="left" vertical="top" wrapText="1"/>
      <protection locked="0"/>
    </xf>
    <xf numFmtId="164" fontId="16" fillId="2" borderId="13" xfId="0" applyNumberFormat="1" applyFont="1" applyFill="1" applyBorder="1" applyAlignment="1" applyProtection="1">
      <alignment horizontal="left" vertical="top" wrapText="1"/>
      <protection locked="0"/>
    </xf>
    <xf numFmtId="2" fontId="16" fillId="0" borderId="9" xfId="0" applyNumberFormat="1" applyFont="1" applyBorder="1" applyAlignment="1" applyProtection="1">
      <alignment horizontal="center" wrapText="1"/>
      <protection hidden="1"/>
    </xf>
    <xf numFmtId="164" fontId="16" fillId="8" borderId="41" xfId="0" applyNumberFormat="1" applyFont="1" applyFill="1" applyBorder="1" applyAlignment="1" applyProtection="1">
      <alignment horizontal="center" wrapText="1"/>
      <protection hidden="1"/>
    </xf>
    <xf numFmtId="164" fontId="16" fillId="8" borderId="42" xfId="0" applyNumberFormat="1" applyFont="1" applyFill="1" applyBorder="1" applyAlignment="1" applyProtection="1">
      <alignment horizontal="center" wrapText="1"/>
      <protection hidden="1"/>
    </xf>
    <xf numFmtId="164" fontId="16" fillId="8" borderId="15" xfId="0" applyNumberFormat="1" applyFont="1" applyFill="1" applyBorder="1" applyAlignment="1" applyProtection="1">
      <alignment horizontal="center" wrapText="1"/>
      <protection hidden="1"/>
    </xf>
    <xf numFmtId="164" fontId="16" fillId="8" borderId="2" xfId="0" applyNumberFormat="1" applyFont="1" applyFill="1" applyBorder="1" applyAlignment="1" applyProtection="1">
      <alignment horizontal="center" wrapText="1"/>
      <protection hidden="1"/>
    </xf>
    <xf numFmtId="164" fontId="16" fillId="8" borderId="2" xfId="0" applyNumberFormat="1" applyFont="1" applyFill="1" applyBorder="1" applyAlignment="1" applyProtection="1">
      <alignment horizontal="center" wrapText="1"/>
      <protection locked="0"/>
    </xf>
    <xf numFmtId="164" fontId="16" fillId="8" borderId="11" xfId="0" applyNumberFormat="1" applyFont="1" applyFill="1" applyBorder="1" applyAlignment="1" applyProtection="1">
      <alignment horizontal="center" wrapText="1"/>
      <protection locked="0"/>
    </xf>
    <xf numFmtId="164" fontId="16" fillId="8" borderId="10" xfId="0" applyNumberFormat="1" applyFont="1" applyFill="1" applyBorder="1" applyAlignment="1" applyProtection="1">
      <alignment horizontal="center" wrapText="1"/>
      <protection locked="0"/>
    </xf>
    <xf numFmtId="0" fontId="18" fillId="2" borderId="0" xfId="0" applyFont="1" applyFill="1" applyAlignment="1" applyProtection="1">
      <alignment vertical="top" wrapText="1"/>
      <protection hidden="1"/>
    </xf>
    <xf numFmtId="0" fontId="5" fillId="2" borderId="8" xfId="0" applyFont="1" applyFill="1" applyBorder="1" applyAlignment="1" applyProtection="1">
      <alignment vertical="top" wrapText="1"/>
      <protection hidden="1"/>
    </xf>
    <xf numFmtId="0" fontId="5" fillId="2" borderId="9" xfId="0" applyFont="1" applyFill="1" applyBorder="1" applyAlignment="1" applyProtection="1">
      <alignment vertical="top" wrapText="1"/>
      <protection hidden="1"/>
    </xf>
    <xf numFmtId="164" fontId="5" fillId="2" borderId="19" xfId="0" applyNumberFormat="1" applyFont="1" applyFill="1" applyBorder="1" applyAlignment="1" applyProtection="1">
      <alignment wrapText="1"/>
      <protection hidden="1"/>
    </xf>
    <xf numFmtId="164" fontId="5" fillId="2" borderId="8" xfId="0" applyNumberFormat="1" applyFont="1" applyFill="1" applyBorder="1" applyAlignment="1" applyProtection="1">
      <alignment wrapText="1"/>
      <protection hidden="1"/>
    </xf>
    <xf numFmtId="164" fontId="5" fillId="2" borderId="9" xfId="0" applyNumberFormat="1" applyFont="1" applyFill="1" applyBorder="1" applyAlignment="1" applyProtection="1">
      <alignment wrapText="1"/>
      <protection hidden="1"/>
    </xf>
    <xf numFmtId="2" fontId="21" fillId="8" borderId="2" xfId="0" applyNumberFormat="1" applyFont="1" applyFill="1" applyBorder="1" applyAlignment="1" applyProtection="1">
      <alignment horizontal="center" vertical="top" wrapText="1"/>
      <protection hidden="1"/>
    </xf>
    <xf numFmtId="164" fontId="21" fillId="8" borderId="1" xfId="0" applyNumberFormat="1" applyFont="1" applyFill="1" applyBorder="1" applyAlignment="1" applyProtection="1">
      <alignment horizontal="center" vertical="top" wrapText="1"/>
      <protection hidden="1"/>
    </xf>
    <xf numFmtId="164" fontId="21" fillId="8" borderId="2" xfId="0" applyNumberFormat="1" applyFont="1" applyFill="1" applyBorder="1" applyAlignment="1" applyProtection="1">
      <alignment horizontal="center" vertical="top" wrapText="1"/>
      <protection hidden="1"/>
    </xf>
    <xf numFmtId="164" fontId="21" fillId="8" borderId="11" xfId="0" applyNumberFormat="1" applyFont="1" applyFill="1" applyBorder="1" applyAlignment="1" applyProtection="1">
      <alignment horizontal="center" vertical="top" wrapText="1"/>
      <protection hidden="1"/>
    </xf>
    <xf numFmtId="0" fontId="21" fillId="3" borderId="40" xfId="0" applyFont="1" applyFill="1" applyBorder="1" applyAlignment="1" applyProtection="1">
      <alignment horizontal="center" vertical="top" wrapText="1"/>
      <protection hidden="1"/>
    </xf>
    <xf numFmtId="164" fontId="16" fillId="2" borderId="3" xfId="0" applyNumberFormat="1" applyFont="1" applyFill="1" applyBorder="1" applyAlignment="1" applyProtection="1">
      <alignment horizontal="left" vertical="top" wrapText="1"/>
      <protection locked="0"/>
    </xf>
    <xf numFmtId="164" fontId="16" fillId="8" borderId="40" xfId="0" applyNumberFormat="1" applyFont="1" applyFill="1" applyBorder="1" applyAlignment="1" applyProtection="1">
      <alignment horizontal="center" wrapText="1"/>
      <protection locked="0"/>
    </xf>
    <xf numFmtId="164" fontId="16" fillId="9" borderId="58" xfId="0" applyNumberFormat="1" applyFont="1" applyFill="1" applyBorder="1" applyAlignment="1" applyProtection="1">
      <alignment horizontal="center" wrapText="1"/>
      <protection locked="0"/>
    </xf>
    <xf numFmtId="164" fontId="16" fillId="9" borderId="59" xfId="0" applyNumberFormat="1" applyFont="1" applyFill="1" applyBorder="1" applyAlignment="1" applyProtection="1">
      <alignment horizontal="center" wrapText="1"/>
      <protection locked="0"/>
    </xf>
    <xf numFmtId="164" fontId="16" fillId="9" borderId="68" xfId="0" applyNumberFormat="1" applyFont="1" applyFill="1" applyBorder="1" applyAlignment="1" applyProtection="1">
      <alignment horizontal="center"/>
      <protection locked="0"/>
    </xf>
    <xf numFmtId="2" fontId="22" fillId="2" borderId="19" xfId="0" applyNumberFormat="1" applyFont="1" applyFill="1" applyBorder="1" applyAlignment="1" applyProtection="1">
      <alignment horizontal="left"/>
      <protection hidden="1"/>
    </xf>
    <xf numFmtId="164" fontId="16" fillId="2" borderId="63" xfId="0" applyNumberFormat="1" applyFont="1" applyFill="1" applyBorder="1" applyAlignment="1" applyProtection="1">
      <alignment horizontal="left" vertical="top" wrapText="1"/>
      <protection locked="0"/>
    </xf>
    <xf numFmtId="164" fontId="16" fillId="2" borderId="62" xfId="0" applyNumberFormat="1" applyFont="1" applyFill="1" applyBorder="1" applyAlignment="1" applyProtection="1">
      <alignment horizontal="left" vertical="top" wrapText="1"/>
      <protection locked="0"/>
    </xf>
    <xf numFmtId="164" fontId="16" fillId="2" borderId="69" xfId="0" applyNumberFormat="1" applyFont="1" applyFill="1" applyBorder="1" applyAlignment="1" applyProtection="1">
      <alignment horizontal="left" vertical="top" wrapText="1"/>
      <protection locked="0"/>
    </xf>
    <xf numFmtId="0" fontId="5" fillId="2" borderId="17" xfId="0" applyFont="1" applyFill="1" applyBorder="1" applyAlignment="1" applyProtection="1">
      <alignment vertical="top"/>
      <protection hidden="1"/>
    </xf>
    <xf numFmtId="164" fontId="5" fillId="2" borderId="20" xfId="0" applyNumberFormat="1" applyFont="1" applyFill="1" applyBorder="1" applyProtection="1">
      <protection hidden="1"/>
    </xf>
    <xf numFmtId="0" fontId="21" fillId="10" borderId="11" xfId="0" applyFont="1" applyFill="1" applyBorder="1" applyAlignment="1" applyProtection="1">
      <alignment horizontal="center" vertical="top" wrapText="1"/>
      <protection hidden="1"/>
    </xf>
    <xf numFmtId="164" fontId="16" fillId="10" borderId="11" xfId="0" applyNumberFormat="1" applyFont="1" applyFill="1" applyBorder="1" applyAlignment="1" applyProtection="1">
      <alignment wrapText="1"/>
      <protection locked="0"/>
    </xf>
    <xf numFmtId="164" fontId="16" fillId="10" borderId="64" xfId="0" applyNumberFormat="1" applyFont="1" applyFill="1" applyBorder="1" applyAlignment="1" applyProtection="1">
      <alignment wrapText="1"/>
      <protection locked="0"/>
    </xf>
    <xf numFmtId="164" fontId="16" fillId="10" borderId="12" xfId="0" applyNumberFormat="1" applyFont="1" applyFill="1" applyBorder="1" applyProtection="1">
      <protection locked="0"/>
    </xf>
    <xf numFmtId="164" fontId="16" fillId="10" borderId="16" xfId="0" applyNumberFormat="1" applyFont="1" applyFill="1" applyBorder="1" applyProtection="1">
      <protection locked="0"/>
    </xf>
    <xf numFmtId="2" fontId="18" fillId="2" borderId="67" xfId="0" applyNumberFormat="1" applyFont="1" applyFill="1" applyBorder="1" applyAlignment="1" applyProtection="1">
      <alignment horizontal="center"/>
      <protection hidden="1"/>
    </xf>
    <xf numFmtId="164" fontId="15" fillId="2" borderId="19" xfId="0" applyNumberFormat="1" applyFont="1" applyFill="1" applyBorder="1" applyAlignment="1" applyProtection="1">
      <alignment horizontal="center" wrapText="1"/>
      <protection hidden="1"/>
    </xf>
    <xf numFmtId="2" fontId="16" fillId="2" borderId="26" xfId="0" applyNumberFormat="1" applyFont="1" applyFill="1" applyBorder="1" applyAlignment="1" applyProtection="1">
      <alignment horizontal="center" wrapText="1"/>
      <protection hidden="1"/>
    </xf>
    <xf numFmtId="0" fontId="16" fillId="2" borderId="21" xfId="0" applyFont="1" applyFill="1" applyBorder="1" applyProtection="1">
      <protection hidden="1"/>
    </xf>
    <xf numFmtId="0" fontId="17" fillId="12" borderId="24" xfId="0" applyFont="1" applyFill="1" applyBorder="1"/>
    <xf numFmtId="2" fontId="5" fillId="0" borderId="17" xfId="0" applyNumberFormat="1" applyFont="1" applyBorder="1" applyAlignment="1" applyProtection="1">
      <alignment horizontal="left" vertical="center"/>
      <protection hidden="1"/>
    </xf>
    <xf numFmtId="2" fontId="5" fillId="0" borderId="17" xfId="0" applyNumberFormat="1" applyFont="1" applyBorder="1" applyAlignment="1" applyProtection="1">
      <alignment vertical="center"/>
      <protection hidden="1"/>
    </xf>
    <xf numFmtId="2" fontId="29" fillId="2" borderId="0" xfId="0" applyNumberFormat="1" applyFont="1" applyFill="1"/>
    <xf numFmtId="0" fontId="21" fillId="0" borderId="0" xfId="0" applyFont="1"/>
    <xf numFmtId="0" fontId="2" fillId="0" borderId="0" xfId="0" applyFont="1"/>
    <xf numFmtId="164" fontId="16" fillId="2" borderId="70" xfId="0" applyNumberFormat="1" applyFont="1" applyFill="1" applyBorder="1" applyAlignment="1" applyProtection="1">
      <alignment horizontal="left" vertical="top" wrapText="1"/>
      <protection locked="0"/>
    </xf>
    <xf numFmtId="164" fontId="16" fillId="2" borderId="15" xfId="0" applyNumberFormat="1" applyFont="1" applyFill="1" applyBorder="1" applyAlignment="1" applyProtection="1">
      <alignment horizontal="left" vertical="top" wrapText="1"/>
      <protection locked="0"/>
    </xf>
    <xf numFmtId="164" fontId="16" fillId="8" borderId="62" xfId="0" applyNumberFormat="1" applyFont="1" applyFill="1" applyBorder="1" applyAlignment="1" applyProtection="1">
      <alignment horizontal="center" wrapText="1"/>
      <protection hidden="1"/>
    </xf>
    <xf numFmtId="164" fontId="16" fillId="8" borderId="62" xfId="0" applyNumberFormat="1" applyFont="1" applyFill="1" applyBorder="1" applyAlignment="1" applyProtection="1">
      <alignment horizontal="center" wrapText="1"/>
      <protection locked="0"/>
    </xf>
    <xf numFmtId="164" fontId="16" fillId="8" borderId="64" xfId="0" applyNumberFormat="1" applyFont="1" applyFill="1" applyBorder="1" applyAlignment="1" applyProtection="1">
      <alignment horizontal="center" wrapText="1"/>
      <protection locked="0"/>
    </xf>
    <xf numFmtId="164" fontId="16" fillId="8" borderId="7" xfId="0" applyNumberFormat="1" applyFont="1" applyFill="1" applyBorder="1" applyAlignment="1" applyProtection="1">
      <alignment horizontal="center" wrapText="1"/>
      <protection hidden="1"/>
    </xf>
    <xf numFmtId="164" fontId="16" fillId="8" borderId="7" xfId="0" applyNumberFormat="1" applyFont="1" applyFill="1" applyBorder="1" applyAlignment="1" applyProtection="1">
      <alignment horizontal="center" wrapText="1"/>
      <protection locked="0"/>
    </xf>
    <xf numFmtId="164" fontId="16" fillId="8" borderId="65" xfId="0" applyNumberFormat="1" applyFont="1" applyFill="1" applyBorder="1" applyAlignment="1" applyProtection="1">
      <alignment horizontal="center" wrapText="1"/>
      <protection locked="0"/>
    </xf>
    <xf numFmtId="164" fontId="16" fillId="8" borderId="14" xfId="0" applyNumberFormat="1" applyFont="1" applyFill="1" applyBorder="1" applyAlignment="1" applyProtection="1">
      <alignment horizontal="center" wrapText="1"/>
      <protection hidden="1"/>
    </xf>
    <xf numFmtId="164" fontId="16" fillId="8" borderId="14" xfId="0" applyNumberFormat="1" applyFont="1" applyFill="1" applyBorder="1" applyAlignment="1" applyProtection="1">
      <alignment horizontal="center" wrapText="1"/>
      <protection locked="0"/>
    </xf>
    <xf numFmtId="164" fontId="16" fillId="8" borderId="71" xfId="0" applyNumberFormat="1" applyFont="1" applyFill="1" applyBorder="1" applyAlignment="1" applyProtection="1">
      <alignment horizontal="center" wrapText="1"/>
      <protection locked="0"/>
    </xf>
    <xf numFmtId="0" fontId="5" fillId="0" borderId="0" xfId="0" applyFont="1" applyAlignment="1" applyProtection="1">
      <alignment vertical="top"/>
      <protection hidden="1"/>
    </xf>
    <xf numFmtId="2" fontId="5" fillId="0" borderId="0" xfId="0" applyNumberFormat="1" applyFont="1" applyAlignment="1" applyProtection="1">
      <alignment horizontal="left" vertical="top" wrapText="1"/>
      <protection hidden="1"/>
    </xf>
    <xf numFmtId="0" fontId="23" fillId="7" borderId="7" xfId="0" applyFont="1" applyFill="1" applyBorder="1" applyAlignment="1" applyProtection="1">
      <alignment horizontal="center" vertical="top" wrapText="1"/>
      <protection hidden="1"/>
    </xf>
    <xf numFmtId="164" fontId="23" fillId="7" borderId="0" xfId="0" applyNumberFormat="1" applyFont="1" applyFill="1" applyAlignment="1" applyProtection="1">
      <alignment horizontal="center"/>
      <protection hidden="1"/>
    </xf>
    <xf numFmtId="2" fontId="23" fillId="7" borderId="7" xfId="0" applyNumberFormat="1" applyFont="1" applyFill="1" applyBorder="1" applyAlignment="1" applyProtection="1">
      <alignment horizontal="center" vertical="top" wrapText="1"/>
      <protection hidden="1"/>
    </xf>
    <xf numFmtId="165" fontId="16" fillId="0" borderId="7" xfId="0" applyNumberFormat="1" applyFont="1" applyBorder="1" applyAlignment="1" applyProtection="1">
      <alignment horizontal="center" wrapText="1"/>
      <protection hidden="1"/>
    </xf>
    <xf numFmtId="164" fontId="16" fillId="0" borderId="7" xfId="0" applyNumberFormat="1" applyFont="1" applyBorder="1" applyAlignment="1" applyProtection="1">
      <alignment horizontal="center"/>
      <protection hidden="1"/>
    </xf>
    <xf numFmtId="164" fontId="16" fillId="0" borderId="7" xfId="0" applyNumberFormat="1" applyFont="1" applyBorder="1" applyAlignment="1" applyProtection="1">
      <alignment horizontal="center" wrapText="1"/>
      <protection hidden="1"/>
    </xf>
    <xf numFmtId="164" fontId="16" fillId="8" borderId="53" xfId="0" applyNumberFormat="1" applyFont="1" applyFill="1" applyBorder="1" applyAlignment="1" applyProtection="1">
      <alignment horizontal="center" wrapText="1"/>
      <protection hidden="1"/>
    </xf>
    <xf numFmtId="2" fontId="21" fillId="8" borderId="73" xfId="0" applyNumberFormat="1" applyFont="1" applyFill="1" applyBorder="1" applyAlignment="1" applyProtection="1">
      <alignment horizontal="center" vertical="top" wrapText="1"/>
      <protection hidden="1"/>
    </xf>
    <xf numFmtId="164" fontId="1" fillId="2" borderId="5" xfId="0" applyNumberFormat="1" applyFont="1" applyFill="1" applyBorder="1" applyAlignment="1" applyProtection="1">
      <alignment horizontal="left" vertical="top" wrapText="1"/>
      <protection locked="0"/>
    </xf>
    <xf numFmtId="164" fontId="1" fillId="2" borderId="7" xfId="0" applyNumberFormat="1" applyFont="1" applyFill="1" applyBorder="1" applyAlignment="1" applyProtection="1">
      <alignment horizontal="left" vertical="top" wrapText="1"/>
      <protection locked="0"/>
    </xf>
    <xf numFmtId="164" fontId="16" fillId="8" borderId="74" xfId="0" applyNumberFormat="1" applyFont="1" applyFill="1" applyBorder="1" applyAlignment="1" applyProtection="1">
      <alignment horizontal="center" wrapText="1"/>
      <protection locked="0"/>
    </xf>
    <xf numFmtId="164" fontId="16" fillId="8" borderId="75" xfId="0" applyNumberFormat="1" applyFont="1" applyFill="1" applyBorder="1" applyAlignment="1" applyProtection="1">
      <alignment horizontal="center" wrapText="1"/>
      <protection locked="0"/>
    </xf>
    <xf numFmtId="0" fontId="12" fillId="7" borderId="74" xfId="0" applyFont="1" applyFill="1" applyBorder="1" applyAlignment="1" applyProtection="1">
      <alignment horizontal="center" vertical="top"/>
      <protection hidden="1"/>
    </xf>
    <xf numFmtId="164" fontId="17" fillId="0" borderId="76" xfId="0" applyNumberFormat="1" applyFont="1" applyBorder="1" applyProtection="1">
      <protection hidden="1"/>
    </xf>
    <xf numFmtId="2" fontId="21" fillId="8" borderId="77" xfId="0" applyNumberFormat="1" applyFont="1" applyFill="1" applyBorder="1" applyAlignment="1" applyProtection="1">
      <alignment horizontal="center" vertical="top" wrapText="1"/>
      <protection hidden="1"/>
    </xf>
    <xf numFmtId="164" fontId="16" fillId="8" borderId="78" xfId="0" applyNumberFormat="1" applyFont="1" applyFill="1" applyBorder="1" applyAlignment="1" applyProtection="1">
      <alignment horizontal="center" wrapText="1"/>
      <protection locked="0"/>
    </xf>
    <xf numFmtId="164" fontId="16" fillId="8" borderId="79" xfId="0" applyNumberFormat="1" applyFont="1" applyFill="1" applyBorder="1" applyAlignment="1" applyProtection="1">
      <alignment horizontal="center" wrapText="1"/>
      <protection locked="0"/>
    </xf>
    <xf numFmtId="0" fontId="12" fillId="7" borderId="80" xfId="0" applyFont="1" applyFill="1" applyBorder="1" applyAlignment="1" applyProtection="1">
      <alignment horizontal="center" vertical="top"/>
      <protection hidden="1"/>
    </xf>
    <xf numFmtId="164" fontId="17" fillId="0" borderId="72" xfId="0" applyNumberFormat="1" applyFont="1" applyBorder="1" applyProtection="1">
      <protection hidden="1"/>
    </xf>
    <xf numFmtId="2" fontId="19" fillId="8" borderId="9" xfId="0" applyNumberFormat="1" applyFont="1" applyFill="1" applyBorder="1" applyAlignment="1" applyProtection="1">
      <alignment horizontal="center" vertical="top" wrapText="1"/>
      <protection hidden="1"/>
    </xf>
    <xf numFmtId="164" fontId="17" fillId="8" borderId="34" xfId="0" applyNumberFormat="1" applyFont="1" applyFill="1" applyBorder="1" applyAlignment="1" applyProtection="1">
      <alignment horizontal="center" wrapText="1"/>
      <protection hidden="1"/>
    </xf>
    <xf numFmtId="164" fontId="17" fillId="8" borderId="29" xfId="0" applyNumberFormat="1" applyFont="1" applyFill="1" applyBorder="1" applyAlignment="1" applyProtection="1">
      <alignment horizontal="center" wrapText="1"/>
      <protection hidden="1"/>
    </xf>
    <xf numFmtId="2" fontId="19" fillId="8" borderId="81" xfId="0" applyNumberFormat="1" applyFont="1" applyFill="1" applyBorder="1" applyAlignment="1" applyProtection="1">
      <alignment horizontal="center" vertical="top" wrapText="1"/>
      <protection hidden="1"/>
    </xf>
    <xf numFmtId="164" fontId="17" fillId="8" borderId="80" xfId="0" applyNumberFormat="1" applyFont="1" applyFill="1" applyBorder="1" applyAlignment="1" applyProtection="1">
      <alignment horizontal="center" wrapText="1"/>
      <protection locked="0"/>
    </xf>
    <xf numFmtId="164" fontId="17" fillId="8" borderId="82" xfId="0" applyNumberFormat="1" applyFont="1" applyFill="1" applyBorder="1" applyAlignment="1" applyProtection="1">
      <alignment horizontal="center" wrapText="1"/>
      <protection locked="0"/>
    </xf>
    <xf numFmtId="0" fontId="2" fillId="10" borderId="77" xfId="0" applyFont="1" applyFill="1" applyBorder="1" applyAlignment="1" applyProtection="1">
      <alignment horizontal="center" vertical="top" wrapText="1"/>
      <protection hidden="1"/>
    </xf>
    <xf numFmtId="164" fontId="16" fillId="10" borderId="78" xfId="0" applyNumberFormat="1" applyFont="1" applyFill="1" applyBorder="1" applyAlignment="1" applyProtection="1">
      <alignment wrapText="1"/>
      <protection locked="0"/>
    </xf>
    <xf numFmtId="164" fontId="16" fillId="10" borderId="78" xfId="0" applyNumberFormat="1" applyFont="1" applyFill="1" applyBorder="1" applyProtection="1">
      <protection locked="0"/>
    </xf>
    <xf numFmtId="164" fontId="16" fillId="10" borderId="79" xfId="0" applyNumberFormat="1" applyFont="1" applyFill="1" applyBorder="1" applyProtection="1">
      <protection locked="0"/>
    </xf>
    <xf numFmtId="164" fontId="16" fillId="8" borderId="3" xfId="0" applyNumberFormat="1" applyFont="1" applyFill="1" applyBorder="1" applyAlignment="1" applyProtection="1">
      <alignment horizontal="center" wrapText="1"/>
      <protection locked="0"/>
    </xf>
    <xf numFmtId="164" fontId="21" fillId="8" borderId="40" xfId="0" applyNumberFormat="1" applyFont="1" applyFill="1" applyBorder="1" applyAlignment="1" applyProtection="1">
      <alignment horizontal="center" vertical="top" wrapText="1"/>
      <protection hidden="1"/>
    </xf>
    <xf numFmtId="2" fontId="23" fillId="7" borderId="0" xfId="0" applyNumberFormat="1" applyFont="1" applyFill="1" applyAlignment="1" applyProtection="1">
      <alignment horizontal="center" vertical="top" wrapText="1"/>
      <protection hidden="1"/>
    </xf>
    <xf numFmtId="164" fontId="16" fillId="8" borderId="9" xfId="0" applyNumberFormat="1" applyFont="1" applyFill="1" applyBorder="1" applyAlignment="1" applyProtection="1">
      <alignment horizontal="center" wrapText="1"/>
      <protection locked="0"/>
    </xf>
    <xf numFmtId="0" fontId="17" fillId="13" borderId="83" xfId="0" applyFont="1" applyFill="1" applyBorder="1"/>
    <xf numFmtId="0" fontId="17" fillId="13" borderId="84" xfId="0" applyFont="1" applyFill="1" applyBorder="1"/>
    <xf numFmtId="0" fontId="17" fillId="13" borderId="85" xfId="0" applyFont="1" applyFill="1" applyBorder="1"/>
    <xf numFmtId="2" fontId="5" fillId="2" borderId="19" xfId="0" applyNumberFormat="1" applyFont="1" applyFill="1" applyBorder="1" applyAlignment="1" applyProtection="1">
      <alignment horizontal="left" vertical="center"/>
      <protection hidden="1"/>
    </xf>
    <xf numFmtId="2" fontId="5" fillId="2" borderId="0" xfId="0" applyNumberFormat="1" applyFont="1" applyFill="1" applyAlignment="1" applyProtection="1">
      <alignment horizontal="left" vertical="center"/>
      <protection hidden="1"/>
    </xf>
    <xf numFmtId="2" fontId="5" fillId="2" borderId="25" xfId="0" applyNumberFormat="1" applyFont="1" applyFill="1" applyBorder="1" applyAlignment="1" applyProtection="1">
      <alignment vertical="center"/>
      <protection hidden="1"/>
    </xf>
    <xf numFmtId="2" fontId="5" fillId="2" borderId="0" xfId="0" applyNumberFormat="1" applyFont="1" applyFill="1" applyAlignment="1" applyProtection="1">
      <alignment vertical="center"/>
      <protection hidden="1"/>
    </xf>
    <xf numFmtId="0" fontId="16" fillId="2" borderId="0" xfId="0" applyFont="1" applyFill="1" applyAlignment="1" applyProtection="1">
      <alignment wrapText="1"/>
      <protection hidden="1"/>
    </xf>
    <xf numFmtId="0" fontId="16" fillId="2" borderId="0" xfId="0" applyFont="1" applyFill="1" applyAlignment="1" applyProtection="1">
      <alignment horizontal="center" wrapText="1"/>
      <protection hidden="1"/>
    </xf>
    <xf numFmtId="0" fontId="16" fillId="2" borderId="0" xfId="0" applyFont="1" applyFill="1" applyProtection="1">
      <protection hidden="1"/>
    </xf>
    <xf numFmtId="2" fontId="16" fillId="2" borderId="5" xfId="0" applyNumberFormat="1" applyFont="1" applyFill="1" applyBorder="1" applyAlignment="1" applyProtection="1">
      <alignment horizontal="center" vertical="top" wrapText="1"/>
      <protection hidden="1"/>
    </xf>
    <xf numFmtId="2" fontId="16" fillId="2" borderId="31" xfId="0" applyNumberFormat="1" applyFont="1" applyFill="1" applyBorder="1" applyAlignment="1" applyProtection="1">
      <alignment horizontal="center" vertical="top" wrapText="1"/>
      <protection hidden="1"/>
    </xf>
    <xf numFmtId="2" fontId="16" fillId="2" borderId="0" xfId="0" applyNumberFormat="1" applyFont="1" applyFill="1" applyAlignment="1" applyProtection="1">
      <alignment horizontal="center" vertical="top" wrapText="1"/>
      <protection hidden="1"/>
    </xf>
    <xf numFmtId="2" fontId="16" fillId="2" borderId="7" xfId="0" applyNumberFormat="1" applyFont="1" applyFill="1" applyBorder="1" applyAlignment="1" applyProtection="1">
      <alignment horizontal="center" wrapText="1"/>
      <protection hidden="1"/>
    </xf>
    <xf numFmtId="2" fontId="5" fillId="2" borderId="25" xfId="0" applyNumberFormat="1" applyFont="1" applyFill="1" applyBorder="1" applyAlignment="1" applyProtection="1">
      <alignment horizontal="left" vertical="center"/>
      <protection hidden="1"/>
    </xf>
    <xf numFmtId="164" fontId="16" fillId="2" borderId="7" xfId="0" applyNumberFormat="1" applyFont="1" applyFill="1" applyBorder="1" applyAlignment="1" applyProtection="1">
      <alignment horizontal="center"/>
      <protection hidden="1"/>
    </xf>
    <xf numFmtId="164" fontId="16" fillId="2" borderId="35" xfId="0" applyNumberFormat="1" applyFont="1" applyFill="1" applyBorder="1" applyAlignment="1" applyProtection="1">
      <alignment horizontal="center"/>
      <protection hidden="1"/>
    </xf>
    <xf numFmtId="164" fontId="23" fillId="2" borderId="0" xfId="0" applyNumberFormat="1" applyFont="1" applyFill="1" applyAlignment="1" applyProtection="1">
      <alignment horizontal="center"/>
      <protection hidden="1"/>
    </xf>
    <xf numFmtId="164" fontId="16" fillId="2" borderId="0" xfId="0" applyNumberFormat="1" applyFont="1" applyFill="1" applyAlignment="1" applyProtection="1">
      <alignment horizontal="center"/>
      <protection hidden="1"/>
    </xf>
    <xf numFmtId="0" fontId="18" fillId="2" borderId="0" xfId="0" applyFont="1" applyFill="1" applyProtection="1">
      <protection hidden="1"/>
    </xf>
    <xf numFmtId="0" fontId="18" fillId="2" borderId="0" xfId="0" applyFont="1" applyFill="1"/>
    <xf numFmtId="0" fontId="24" fillId="2" borderId="0" xfId="0" applyFont="1" applyFill="1"/>
    <xf numFmtId="0" fontId="6" fillId="2" borderId="20" xfId="1" applyFont="1" applyFill="1" applyBorder="1" applyAlignment="1">
      <alignment horizontal="center" vertical="center" shrinkToFit="1"/>
    </xf>
    <xf numFmtId="0" fontId="6" fillId="2" borderId="19" xfId="1" applyFont="1" applyFill="1" applyBorder="1" applyAlignment="1">
      <alignment horizontal="center" vertical="center" shrinkToFit="1"/>
    </xf>
    <xf numFmtId="0" fontId="6" fillId="2" borderId="27" xfId="1" applyFont="1" applyFill="1" applyBorder="1" applyAlignment="1">
      <alignment horizontal="center" vertical="center" shrinkToFit="1"/>
    </xf>
    <xf numFmtId="0" fontId="6" fillId="2" borderId="28" xfId="1" applyFont="1" applyFill="1" applyBorder="1" applyAlignment="1">
      <alignment horizontal="center" vertical="center" shrinkToFit="1"/>
    </xf>
    <xf numFmtId="0" fontId="11" fillId="2" borderId="30" xfId="1" applyFont="1" applyFill="1" applyBorder="1" applyAlignment="1">
      <alignment horizontal="left" vertical="top" wrapText="1"/>
    </xf>
    <xf numFmtId="0" fontId="11" fillId="2" borderId="31" xfId="1" applyFont="1" applyFill="1" applyBorder="1" applyAlignment="1">
      <alignment horizontal="left" vertical="top" wrapText="1"/>
    </xf>
    <xf numFmtId="0" fontId="11" fillId="2" borderId="36" xfId="1" applyFont="1" applyFill="1" applyBorder="1" applyAlignment="1">
      <alignment horizontal="left" vertical="top" wrapText="1"/>
    </xf>
    <xf numFmtId="0" fontId="7" fillId="2" borderId="32" xfId="1" applyFont="1" applyFill="1" applyBorder="1" applyAlignment="1" applyProtection="1">
      <alignment horizontal="left" vertical="center" wrapText="1"/>
      <protection locked="0"/>
    </xf>
    <xf numFmtId="0" fontId="7" fillId="2" borderId="33" xfId="1" applyFont="1" applyFill="1" applyBorder="1" applyAlignment="1" applyProtection="1">
      <alignment horizontal="left" vertical="center" wrapText="1"/>
      <protection locked="0"/>
    </xf>
    <xf numFmtId="0" fontId="7" fillId="2" borderId="49" xfId="1" applyFont="1" applyFill="1" applyBorder="1" applyAlignment="1" applyProtection="1">
      <alignment horizontal="left" vertical="center" wrapText="1"/>
      <protection locked="0"/>
    </xf>
    <xf numFmtId="0" fontId="6" fillId="2" borderId="22" xfId="1" applyFont="1" applyFill="1" applyBorder="1" applyAlignment="1">
      <alignment vertical="center"/>
    </xf>
    <xf numFmtId="0" fontId="6" fillId="2" borderId="23" xfId="1" applyFont="1" applyFill="1" applyBorder="1" applyAlignment="1">
      <alignment vertical="center"/>
    </xf>
    <xf numFmtId="0" fontId="6" fillId="2" borderId="43" xfId="1" applyFont="1" applyFill="1" applyBorder="1" applyAlignment="1">
      <alignment vertical="center"/>
    </xf>
    <xf numFmtId="0" fontId="7" fillId="2" borderId="30" xfId="1" applyFont="1" applyFill="1" applyBorder="1" applyAlignment="1" applyProtection="1">
      <alignment horizontal="left" vertical="top" wrapText="1"/>
      <protection locked="0"/>
    </xf>
    <xf numFmtId="0" fontId="7" fillId="2" borderId="31" xfId="1" applyFont="1" applyFill="1" applyBorder="1" applyAlignment="1" applyProtection="1">
      <alignment horizontal="left" vertical="top" wrapText="1"/>
      <protection locked="0"/>
    </xf>
    <xf numFmtId="0" fontId="7" fillId="2" borderId="36" xfId="1" applyFont="1" applyFill="1" applyBorder="1" applyAlignment="1" applyProtection="1">
      <alignment horizontal="left" vertical="top" wrapText="1"/>
      <protection locked="0"/>
    </xf>
    <xf numFmtId="0" fontId="7" fillId="2" borderId="32" xfId="1" applyFont="1" applyFill="1" applyBorder="1" applyAlignment="1" applyProtection="1">
      <alignment horizontal="left" vertical="top" wrapText="1"/>
      <protection locked="0"/>
    </xf>
    <xf numFmtId="0" fontId="7" fillId="2" borderId="33" xfId="1" applyFont="1" applyFill="1" applyBorder="1" applyAlignment="1" applyProtection="1">
      <alignment horizontal="left" vertical="top" wrapText="1"/>
      <protection locked="0"/>
    </xf>
    <xf numFmtId="0" fontId="7" fillId="2" borderId="49" xfId="1" applyFont="1" applyFill="1" applyBorder="1" applyAlignment="1" applyProtection="1">
      <alignment horizontal="left" vertical="top" wrapText="1"/>
      <protection locked="0"/>
    </xf>
    <xf numFmtId="0" fontId="8" fillId="2" borderId="30" xfId="1" applyFont="1" applyFill="1" applyBorder="1" applyAlignment="1">
      <alignment horizontal="left" vertical="center" wrapText="1"/>
    </xf>
    <xf numFmtId="0" fontId="8" fillId="2" borderId="31" xfId="1" applyFont="1" applyFill="1" applyBorder="1" applyAlignment="1">
      <alignment horizontal="left" vertical="center" wrapText="1"/>
    </xf>
    <xf numFmtId="0" fontId="8" fillId="2" borderId="36" xfId="1" applyFont="1" applyFill="1" applyBorder="1" applyAlignment="1">
      <alignment horizontal="left" vertical="center" wrapText="1"/>
    </xf>
    <xf numFmtId="0" fontId="8" fillId="2" borderId="25"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39" xfId="1" applyFont="1" applyFill="1" applyBorder="1" applyAlignment="1">
      <alignment horizontal="left" vertical="center" wrapText="1"/>
    </xf>
    <xf numFmtId="0" fontId="6" fillId="2" borderId="37" xfId="1" applyFont="1" applyFill="1" applyBorder="1" applyAlignment="1">
      <alignment vertical="center"/>
    </xf>
    <xf numFmtId="0" fontId="6" fillId="2" borderId="18" xfId="1" applyFont="1" applyFill="1" applyBorder="1" applyAlignment="1">
      <alignment vertical="center"/>
    </xf>
    <xf numFmtId="0" fontId="7" fillId="0" borderId="35" xfId="1" applyFont="1" applyBorder="1" applyAlignment="1" applyProtection="1">
      <alignment vertical="center" wrapText="1"/>
      <protection locked="0"/>
    </xf>
    <xf numFmtId="0" fontId="7" fillId="0" borderId="31" xfId="1" applyFont="1" applyBorder="1" applyAlignment="1" applyProtection="1">
      <alignment vertical="center" wrapText="1"/>
      <protection locked="0"/>
    </xf>
    <xf numFmtId="0" fontId="7" fillId="0" borderId="36" xfId="1" applyFont="1" applyBorder="1" applyAlignment="1" applyProtection="1">
      <alignment vertical="center" wrapText="1"/>
      <protection locked="0"/>
    </xf>
    <xf numFmtId="0" fontId="7" fillId="0" borderId="38" xfId="1" applyFont="1" applyBorder="1" applyAlignment="1" applyProtection="1">
      <alignment vertical="center" wrapText="1"/>
      <protection locked="0"/>
    </xf>
    <xf numFmtId="0" fontId="7" fillId="0" borderId="0" xfId="1" applyFont="1" applyAlignment="1" applyProtection="1">
      <alignment vertical="center" wrapText="1"/>
      <protection locked="0"/>
    </xf>
    <xf numFmtId="0" fontId="7" fillId="0" borderId="39" xfId="1" applyFont="1" applyBorder="1" applyAlignment="1" applyProtection="1">
      <alignment vertical="center" wrapText="1"/>
      <protection locked="0"/>
    </xf>
    <xf numFmtId="0" fontId="6" fillId="0" borderId="37" xfId="1" applyFont="1" applyBorder="1" applyAlignment="1">
      <alignment vertical="center"/>
    </xf>
    <xf numFmtId="0" fontId="6" fillId="0" borderId="18" xfId="1" applyFont="1" applyBorder="1" applyAlignment="1">
      <alignment vertical="center"/>
    </xf>
    <xf numFmtId="0" fontId="7" fillId="0" borderId="35" xfId="1" applyFont="1" applyBorder="1" applyAlignment="1" applyProtection="1">
      <alignment wrapText="1"/>
      <protection locked="0"/>
    </xf>
    <xf numFmtId="0" fontId="7" fillId="0" borderId="36" xfId="1" applyFont="1" applyBorder="1" applyAlignment="1" applyProtection="1">
      <alignment wrapText="1"/>
      <protection locked="0"/>
    </xf>
    <xf numFmtId="0" fontId="7" fillId="0" borderId="50" xfId="1" applyFont="1" applyBorder="1" applyAlignment="1" applyProtection="1">
      <alignment wrapText="1"/>
      <protection locked="0"/>
    </xf>
    <xf numFmtId="0" fontId="7" fillId="0" borderId="51" xfId="1" applyFont="1" applyBorder="1" applyAlignment="1" applyProtection="1">
      <alignment wrapText="1"/>
      <protection locked="0"/>
    </xf>
    <xf numFmtId="0" fontId="7" fillId="0" borderId="7" xfId="1" applyFont="1" applyBorder="1" applyAlignment="1" applyProtection="1">
      <alignment horizontal="left" vertical="center"/>
      <protection locked="0"/>
    </xf>
    <xf numFmtId="0" fontId="7" fillId="0" borderId="5" xfId="1" applyFont="1" applyBorder="1" applyAlignment="1" applyProtection="1">
      <alignment horizontal="left" vertical="center"/>
      <protection locked="0"/>
    </xf>
    <xf numFmtId="0" fontId="7" fillId="0" borderId="44" xfId="1" applyFont="1" applyBorder="1" applyAlignment="1" applyProtection="1">
      <alignment horizontal="left" vertical="center"/>
      <protection locked="0"/>
    </xf>
    <xf numFmtId="0" fontId="8" fillId="2" borderId="0" xfId="1" applyFont="1" applyFill="1" applyAlignment="1">
      <alignment horizontal="center" vertical="center" wrapText="1"/>
    </xf>
    <xf numFmtId="0" fontId="7" fillId="0" borderId="45" xfId="1" applyFont="1" applyBorder="1" applyAlignment="1" applyProtection="1">
      <alignment horizontal="left" vertical="center"/>
      <protection locked="0"/>
    </xf>
    <xf numFmtId="0" fontId="7" fillId="0" borderId="23" xfId="1" applyFont="1" applyBorder="1" applyAlignment="1" applyProtection="1">
      <alignment horizontal="left" vertical="center"/>
      <protection locked="0"/>
    </xf>
    <xf numFmtId="0" fontId="7" fillId="0" borderId="43" xfId="1" applyFont="1" applyBorder="1" applyAlignment="1" applyProtection="1">
      <alignment horizontal="left" vertical="center"/>
      <protection locked="0"/>
    </xf>
    <xf numFmtId="0" fontId="5" fillId="7" borderId="45" xfId="0" applyFont="1" applyFill="1" applyBorder="1" applyAlignment="1" applyProtection="1">
      <alignment horizontal="left" vertical="top" wrapText="1"/>
      <protection hidden="1"/>
    </xf>
    <xf numFmtId="0" fontId="5" fillId="7" borderId="43" xfId="0" applyFont="1" applyFill="1" applyBorder="1" applyAlignment="1" applyProtection="1">
      <alignment horizontal="left" vertical="top" wrapText="1"/>
      <protection hidden="1"/>
    </xf>
    <xf numFmtId="0" fontId="24" fillId="2" borderId="0" xfId="0" applyFont="1" applyFill="1" applyAlignment="1" applyProtection="1">
      <alignment horizontal="center"/>
      <protection hidden="1"/>
    </xf>
    <xf numFmtId="0" fontId="18" fillId="2" borderId="0" xfId="0" applyFont="1" applyFill="1" applyAlignment="1" applyProtection="1">
      <alignment horizontal="left" vertical="top" wrapText="1"/>
      <protection hidden="1"/>
    </xf>
    <xf numFmtId="0" fontId="5" fillId="7" borderId="54" xfId="0" applyFont="1" applyFill="1" applyBorder="1" applyAlignment="1" applyProtection="1">
      <alignment horizontal="left" vertical="top" wrapText="1"/>
      <protection hidden="1"/>
    </xf>
    <xf numFmtId="0" fontId="5" fillId="7" borderId="66" xfId="0" applyFont="1" applyFill="1" applyBorder="1" applyAlignment="1" applyProtection="1">
      <alignment horizontal="left" vertical="top" wrapText="1"/>
      <protection hidden="1"/>
    </xf>
    <xf numFmtId="0" fontId="25" fillId="2" borderId="25" xfId="0" applyFont="1" applyFill="1" applyBorder="1" applyAlignment="1">
      <alignment horizontal="left" vertical="center" wrapText="1"/>
    </xf>
    <xf numFmtId="0" fontId="25" fillId="2" borderId="0" xfId="0" applyFont="1" applyFill="1" applyAlignment="1">
      <alignment horizontal="left" vertical="center" wrapText="1"/>
    </xf>
    <xf numFmtId="0" fontId="19" fillId="0" borderId="17" xfId="0" applyFont="1" applyBorder="1" applyAlignment="1" applyProtection="1">
      <alignment horizontal="center" wrapText="1"/>
      <protection hidden="1"/>
    </xf>
    <xf numFmtId="0" fontId="19" fillId="0" borderId="8" xfId="0" applyFont="1" applyBorder="1" applyAlignment="1" applyProtection="1">
      <alignment horizontal="center" wrapText="1"/>
      <protection hidden="1"/>
    </xf>
    <xf numFmtId="0" fontId="19" fillId="0" borderId="9" xfId="0" applyFont="1" applyBorder="1" applyAlignment="1" applyProtection="1">
      <alignment horizontal="center" wrapText="1"/>
      <protection hidden="1"/>
    </xf>
    <xf numFmtId="0" fontId="24" fillId="2" borderId="0" xfId="0" applyFont="1" applyFill="1" applyAlignment="1" applyProtection="1">
      <alignment horizontal="center" wrapText="1"/>
      <protection hidden="1"/>
    </xf>
    <xf numFmtId="0" fontId="18" fillId="2" borderId="0" xfId="0" applyFont="1" applyFill="1" applyAlignment="1" applyProtection="1">
      <alignment horizontal="left" wrapText="1"/>
      <protection hidden="1"/>
    </xf>
    <xf numFmtId="0" fontId="16" fillId="9" borderId="1" xfId="0" applyFont="1" applyFill="1" applyBorder="1" applyAlignment="1" applyProtection="1">
      <alignment horizontal="left" vertical="top"/>
      <protection hidden="1"/>
    </xf>
    <xf numFmtId="0" fontId="16" fillId="9" borderId="2" xfId="0" applyFont="1" applyFill="1" applyBorder="1" applyAlignment="1" applyProtection="1">
      <alignment horizontal="left" vertical="top"/>
      <protection hidden="1"/>
    </xf>
    <xf numFmtId="0" fontId="16" fillId="9" borderId="11" xfId="0" applyFont="1" applyFill="1" applyBorder="1" applyAlignment="1" applyProtection="1">
      <alignment horizontal="left" vertical="top"/>
      <protection hidden="1"/>
    </xf>
    <xf numFmtId="0" fontId="16" fillId="0" borderId="61" xfId="0" applyFont="1" applyBorder="1" applyAlignment="1" applyProtection="1">
      <alignment horizontal="left"/>
      <protection hidden="1"/>
    </xf>
    <xf numFmtId="0" fontId="16" fillId="0" borderId="15" xfId="0" applyFont="1" applyBorder="1" applyAlignment="1" applyProtection="1">
      <alignment horizontal="left"/>
      <protection hidden="1"/>
    </xf>
    <xf numFmtId="0" fontId="16" fillId="0" borderId="16" xfId="0" applyFont="1" applyBorder="1" applyAlignment="1" applyProtection="1">
      <alignment horizontal="left"/>
      <protection hidden="1"/>
    </xf>
    <xf numFmtId="0" fontId="23" fillId="7" borderId="7" xfId="0" applyFont="1" applyFill="1" applyBorder="1" applyAlignment="1" applyProtection="1">
      <alignment horizontal="left" vertical="top" wrapText="1"/>
      <protection hidden="1"/>
    </xf>
    <xf numFmtId="0" fontId="5" fillId="2" borderId="0" xfId="0" applyFont="1" applyFill="1" applyAlignment="1" applyProtection="1">
      <alignment horizontal="left" wrapText="1"/>
      <protection hidden="1"/>
    </xf>
    <xf numFmtId="0" fontId="24" fillId="0" borderId="0" xfId="0" applyFont="1" applyAlignment="1">
      <alignment horizontal="center"/>
    </xf>
    <xf numFmtId="0" fontId="16" fillId="0" borderId="61" xfId="0" applyFont="1" applyBorder="1" applyAlignment="1" applyProtection="1">
      <alignment horizontal="left" vertical="top"/>
      <protection hidden="1"/>
    </xf>
    <xf numFmtId="0" fontId="16" fillId="0" borderId="15" xfId="0" applyFont="1" applyBorder="1" applyAlignment="1" applyProtection="1">
      <alignment horizontal="left" vertical="top"/>
      <protection hidden="1"/>
    </xf>
    <xf numFmtId="0" fontId="16" fillId="0" borderId="16" xfId="0" applyFont="1" applyBorder="1" applyAlignment="1" applyProtection="1">
      <alignment horizontal="left" vertical="top"/>
      <protection hidden="1"/>
    </xf>
  </cellXfs>
  <cellStyles count="2">
    <cellStyle name="Normal" xfId="0" builtinId="0"/>
    <cellStyle name="Normal 2" xfId="1" xr:uid="{85FE7785-6B0A-4862-AB81-569110E1275E}"/>
  </cellStyles>
  <dxfs count="11">
    <dxf>
      <fill>
        <patternFill>
          <bgColor rgb="FFEFBE58"/>
        </patternFill>
      </fill>
    </dxf>
    <dxf>
      <font>
        <color rgb="FF9C0006"/>
      </font>
      <fill>
        <patternFill>
          <bgColor rgb="FFFFC7CE"/>
        </patternFill>
      </fill>
    </dxf>
    <dxf>
      <font>
        <b/>
        <i val="0"/>
        <color rgb="FFFF0000"/>
      </font>
    </dxf>
    <dxf>
      <font>
        <color rgb="FFC00000"/>
      </font>
      <fill>
        <patternFill>
          <bgColor rgb="FFF2DCDB"/>
        </patternFill>
      </fill>
    </dxf>
    <dxf>
      <font>
        <color rgb="FFC00000"/>
      </font>
      <fill>
        <patternFill>
          <bgColor rgb="FFF2DCDB"/>
        </patternFill>
      </fill>
    </dxf>
    <dxf>
      <fill>
        <patternFill>
          <bgColor rgb="FFEFBE58"/>
        </patternFill>
      </fill>
    </dxf>
    <dxf>
      <font>
        <color rgb="FFC00000"/>
      </font>
      <fill>
        <patternFill>
          <bgColor rgb="FFF2DCDB"/>
        </patternFill>
      </fill>
    </dxf>
    <dxf>
      <font>
        <color rgb="FFC00000"/>
      </font>
      <fill>
        <patternFill>
          <bgColor rgb="FFF2DCDB"/>
        </patternFill>
      </fill>
    </dxf>
    <dxf>
      <fill>
        <patternFill>
          <bgColor rgb="FFEFBE58"/>
        </patternFill>
      </fill>
    </dxf>
    <dxf>
      <font>
        <color rgb="FFC00000"/>
      </font>
      <fill>
        <patternFill>
          <bgColor rgb="FFF2DCDB"/>
        </patternFill>
      </fill>
    </dxf>
    <dxf>
      <font>
        <color rgb="FFC00000"/>
      </font>
      <fill>
        <patternFill>
          <bgColor rgb="FFF2DCDB"/>
        </patternFill>
      </fill>
    </dxf>
  </dxfs>
  <tableStyles count="0" defaultTableStyle="TableStyleMedium2" defaultPivotStyle="PivotStyleLight16"/>
  <colors>
    <mruColors>
      <color rgb="FFEFBE58"/>
      <color rgb="FFEEF1E3"/>
      <color rgb="FFDBE7ED"/>
      <color rgb="FFA6A6A6"/>
      <color rgb="FFF2DCDB"/>
      <color rgb="FFF1E3DF"/>
      <color rgb="FFF5F1E9"/>
      <color rgb="FFC00000"/>
      <color rgb="FFCCCCFF"/>
      <color rgb="FFDCB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1400175</xdr:colOff>
      <xdr:row>10</xdr:row>
      <xdr:rowOff>28575</xdr:rowOff>
    </xdr:from>
    <xdr:to>
      <xdr:col>2</xdr:col>
      <xdr:colOff>581025</xdr:colOff>
      <xdr:row>11</xdr:row>
      <xdr:rowOff>66675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019425" y="2819400"/>
          <a:ext cx="63817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latin typeface="Arial" panose="020B0604020202020204" pitchFamily="34" charset="0"/>
              <a:cs typeface="Arial" panose="020B0604020202020204" pitchFamily="34" charset="0"/>
            </a:rPr>
            <a:t>No</a:t>
          </a:r>
        </a:p>
      </xdr:txBody>
    </xdr:sp>
    <xdr:clientData/>
  </xdr:twoCellAnchor>
  <xdr:twoCellAnchor>
    <xdr:from>
      <xdr:col>1</xdr:col>
      <xdr:colOff>457200</xdr:colOff>
      <xdr:row>10</xdr:row>
      <xdr:rowOff>28575</xdr:rowOff>
    </xdr:from>
    <xdr:to>
      <xdr:col>1</xdr:col>
      <xdr:colOff>1095375</xdr:colOff>
      <xdr:row>11</xdr:row>
      <xdr:rowOff>123825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076450" y="2819400"/>
          <a:ext cx="63817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latin typeface="Arial" panose="020B0604020202020204" pitchFamily="34" charset="0"/>
              <a:cs typeface="Arial" panose="020B0604020202020204" pitchFamily="34" charset="0"/>
            </a:rPr>
            <a:t>Yes</a:t>
          </a:r>
        </a:p>
      </xdr:txBody>
    </xdr:sp>
    <xdr:clientData/>
  </xdr:twoCellAnchor>
  <xdr:twoCellAnchor editAs="oneCell">
    <xdr:from>
      <xdr:col>0</xdr:col>
      <xdr:colOff>69849</xdr:colOff>
      <xdr:row>0</xdr:row>
      <xdr:rowOff>76199</xdr:rowOff>
    </xdr:from>
    <xdr:to>
      <xdr:col>0</xdr:col>
      <xdr:colOff>489478</xdr:colOff>
      <xdr:row>0</xdr:row>
      <xdr:rowOff>676274</xdr:rowOff>
    </xdr:to>
    <xdr:pic>
      <xdr:nvPicPr>
        <xdr:cNvPr id="4" name="Picture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49" y="76199"/>
          <a:ext cx="419629"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971550</xdr:colOff>
      <xdr:row>0</xdr:row>
      <xdr:rowOff>0</xdr:rowOff>
    </xdr:from>
    <xdr:to>
      <xdr:col>1</xdr:col>
      <xdr:colOff>392304</xdr:colOff>
      <xdr:row>0</xdr:row>
      <xdr:rowOff>685800</xdr:rowOff>
    </xdr:to>
    <xdr:pic>
      <xdr:nvPicPr>
        <xdr:cNvPr id="5" name="Picture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1550" y="0"/>
          <a:ext cx="1040004"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498475</xdr:colOff>
      <xdr:row>0</xdr:row>
      <xdr:rowOff>47625</xdr:rowOff>
    </xdr:from>
    <xdr:to>
      <xdr:col>0</xdr:col>
      <xdr:colOff>955675</xdr:colOff>
      <xdr:row>0</xdr:row>
      <xdr:rowOff>720725</xdr:rowOff>
    </xdr:to>
    <xdr:pic>
      <xdr:nvPicPr>
        <xdr:cNvPr id="6" name="Picture 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8475" y="47625"/>
          <a:ext cx="4572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165100</xdr:colOff>
          <xdr:row>34</xdr:row>
          <xdr:rowOff>88900</xdr:rowOff>
        </xdr:from>
        <xdr:to>
          <xdr:col>5</xdr:col>
          <xdr:colOff>527050</xdr:colOff>
          <xdr:row>35</xdr:row>
          <xdr:rowOff>107950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xdr:row>
          <xdr:rowOff>19050</xdr:rowOff>
        </xdr:from>
        <xdr:to>
          <xdr:col>4</xdr:col>
          <xdr:colOff>323850</xdr:colOff>
          <xdr:row>12</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0</xdr:rowOff>
        </xdr:from>
        <xdr:to>
          <xdr:col>1</xdr:col>
          <xdr:colOff>1231900</xdr:colOff>
          <xdr:row>11</xdr:row>
          <xdr:rowOff>88900</xdr:rowOff>
        </xdr:to>
        <xdr:sp macro="" textlink="">
          <xdr:nvSpPr>
            <xdr:cNvPr id="2051" name="Check Box 3" descr="Yes"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10</xdr:row>
          <xdr:rowOff>0</xdr:rowOff>
        </xdr:from>
        <xdr:to>
          <xdr:col>2</xdr:col>
          <xdr:colOff>717550</xdr:colOff>
          <xdr:row>11</xdr:row>
          <xdr:rowOff>88900</xdr:rowOff>
        </xdr:to>
        <xdr:sp macro="" textlink="">
          <xdr:nvSpPr>
            <xdr:cNvPr id="2052" name="Check Box 4" descr="Yes"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17</xdr:row>
          <xdr:rowOff>184150</xdr:rowOff>
        </xdr:from>
        <xdr:to>
          <xdr:col>0</xdr:col>
          <xdr:colOff>1276350</xdr:colOff>
          <xdr:row>19</xdr:row>
          <xdr:rowOff>50800</xdr:rowOff>
        </xdr:to>
        <xdr:sp macro="" textlink="">
          <xdr:nvSpPr>
            <xdr:cNvPr id="2053" name="Check Box 5" descr="Yes"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17</xdr:row>
          <xdr:rowOff>184150</xdr:rowOff>
        </xdr:from>
        <xdr:to>
          <xdr:col>1</xdr:col>
          <xdr:colOff>1143000</xdr:colOff>
          <xdr:row>19</xdr:row>
          <xdr:rowOff>50800</xdr:rowOff>
        </xdr:to>
        <xdr:sp macro="" textlink="">
          <xdr:nvSpPr>
            <xdr:cNvPr id="2054" name="Check Box 6" descr="Yes"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17</xdr:row>
          <xdr:rowOff>184150</xdr:rowOff>
        </xdr:from>
        <xdr:to>
          <xdr:col>2</xdr:col>
          <xdr:colOff>1562100</xdr:colOff>
          <xdr:row>19</xdr:row>
          <xdr:rowOff>50800</xdr:rowOff>
        </xdr:to>
        <xdr:sp macro="" textlink="">
          <xdr:nvSpPr>
            <xdr:cNvPr id="2055" name="Check Box 7" descr="Yes"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450850</xdr:colOff>
          <xdr:row>17</xdr:row>
          <xdr:rowOff>184150</xdr:rowOff>
        </xdr:from>
        <xdr:to>
          <xdr:col>4</xdr:col>
          <xdr:colOff>381000</xdr:colOff>
          <xdr:row>19</xdr:row>
          <xdr:rowOff>50800</xdr:rowOff>
        </xdr:to>
        <xdr:sp macro="" textlink="">
          <xdr:nvSpPr>
            <xdr:cNvPr id="2056" name="Check Box 8" descr="Yes"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17</xdr:row>
          <xdr:rowOff>190500</xdr:rowOff>
        </xdr:from>
        <xdr:to>
          <xdr:col>7</xdr:col>
          <xdr:colOff>152400</xdr:colOff>
          <xdr:row>19</xdr:row>
          <xdr:rowOff>57150</xdr:rowOff>
        </xdr:to>
        <xdr:sp macro="" textlink="">
          <xdr:nvSpPr>
            <xdr:cNvPr id="2057" name="Check Box 9" descr="Yes"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628650</xdr:colOff>
      <xdr:row>0</xdr:row>
      <xdr:rowOff>457200</xdr:rowOff>
    </xdr:from>
    <xdr:to>
      <xdr:col>7</xdr:col>
      <xdr:colOff>342900</xdr:colOff>
      <xdr:row>0</xdr:row>
      <xdr:rowOff>752475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247900" y="457200"/>
          <a:ext cx="66198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rgbClr val="B06238"/>
              </a:solidFill>
              <a:effectLst/>
              <a:latin typeface="Arial" panose="020B0604020202020204" pitchFamily="34" charset="0"/>
              <a:ea typeface="+mn-ea"/>
              <a:cs typeface="Arial" panose="020B0604020202020204" pitchFamily="34" charset="0"/>
            </a:rPr>
            <a:t>Please ensure all applicable parts of the 'general' and 'formulation MIPS' tabs are completed</a:t>
          </a:r>
          <a:r>
            <a:rPr lang="en-GB" b="1">
              <a:solidFill>
                <a:srgbClr val="B06238"/>
              </a:solidFill>
              <a:latin typeface="Arial" panose="020B0604020202020204" pitchFamily="34" charset="0"/>
              <a:cs typeface="Arial" panose="020B0604020202020204" pitchFamily="34" charset="0"/>
            </a:rPr>
            <a:t> </a:t>
          </a:r>
          <a:endParaRPr lang="en-GB" sz="1100" b="1">
            <a:solidFill>
              <a:srgbClr val="B06238"/>
            </a:solidFill>
            <a:latin typeface="Arial" panose="020B0604020202020204" pitchFamily="34" charset="0"/>
            <a:cs typeface="Arial" panose="020B0604020202020204" pitchFamily="34" charset="0"/>
          </a:endParaRPr>
        </a:p>
      </xdr:txBody>
    </xdr:sp>
    <xdr:clientData/>
  </xdr:twoCellAnchor>
  <xdr:twoCellAnchor editAs="oneCell">
    <xdr:from>
      <xdr:col>1</xdr:col>
      <xdr:colOff>447675</xdr:colOff>
      <xdr:row>0</xdr:row>
      <xdr:rowOff>466725</xdr:rowOff>
    </xdr:from>
    <xdr:to>
      <xdr:col>1</xdr:col>
      <xdr:colOff>685987</xdr:colOff>
      <xdr:row>0</xdr:row>
      <xdr:rowOff>742950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2066925" y="466725"/>
          <a:ext cx="238312" cy="276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56029</xdr:colOff>
      <xdr:row>0</xdr:row>
      <xdr:rowOff>68356</xdr:rowOff>
    </xdr:from>
    <xdr:to>
      <xdr:col>0</xdr:col>
      <xdr:colOff>475129</xdr:colOff>
      <xdr:row>0</xdr:row>
      <xdr:rowOff>658906</xdr:rowOff>
    </xdr:to>
    <xdr:pic>
      <xdr:nvPicPr>
        <xdr:cNvPr id="19" name="Picture 4">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29" y="68356"/>
          <a:ext cx="4191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560854</xdr:colOff>
      <xdr:row>0</xdr:row>
      <xdr:rowOff>30256</xdr:rowOff>
    </xdr:from>
    <xdr:to>
      <xdr:col>0</xdr:col>
      <xdr:colOff>1018054</xdr:colOff>
      <xdr:row>0</xdr:row>
      <xdr:rowOff>703356</xdr:rowOff>
    </xdr:to>
    <xdr:pic>
      <xdr:nvPicPr>
        <xdr:cNvPr id="20" name="Picture 2">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854" y="30256"/>
          <a:ext cx="4572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1084729</xdr:colOff>
      <xdr:row>0</xdr:row>
      <xdr:rowOff>11206</xdr:rowOff>
    </xdr:from>
    <xdr:to>
      <xdr:col>1</xdr:col>
      <xdr:colOff>587219</xdr:colOff>
      <xdr:row>0</xdr:row>
      <xdr:rowOff>658906</xdr:rowOff>
    </xdr:to>
    <xdr:pic>
      <xdr:nvPicPr>
        <xdr:cNvPr id="21" name="Picture 2">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4729" y="11206"/>
          <a:ext cx="98166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466725</xdr:colOff>
      <xdr:row>0</xdr:row>
      <xdr:rowOff>676275</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4191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0</xdr:row>
      <xdr:rowOff>47625</xdr:rowOff>
    </xdr:from>
    <xdr:to>
      <xdr:col>0</xdr:col>
      <xdr:colOff>1009650</xdr:colOff>
      <xdr:row>0</xdr:row>
      <xdr:rowOff>720725</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47625"/>
          <a:ext cx="4572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1076325</xdr:colOff>
      <xdr:row>0</xdr:row>
      <xdr:rowOff>28575</xdr:rowOff>
    </xdr:from>
    <xdr:to>
      <xdr:col>1</xdr:col>
      <xdr:colOff>381591</xdr:colOff>
      <xdr:row>0</xdr:row>
      <xdr:rowOff>676275</xdr:rowOff>
    </xdr:to>
    <xdr:pic>
      <xdr:nvPicPr>
        <xdr:cNvPr id="7" name="Picture 2">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76325" y="28575"/>
          <a:ext cx="98166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0</xdr:col>
      <xdr:colOff>466725</xdr:colOff>
      <xdr:row>0</xdr:row>
      <xdr:rowOff>666750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4191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0</xdr:row>
      <xdr:rowOff>38100</xdr:rowOff>
    </xdr:from>
    <xdr:to>
      <xdr:col>0</xdr:col>
      <xdr:colOff>1009650</xdr:colOff>
      <xdr:row>0</xdr:row>
      <xdr:rowOff>711200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38100"/>
          <a:ext cx="4572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1076325</xdr:colOff>
      <xdr:row>0</xdr:row>
      <xdr:rowOff>19050</xdr:rowOff>
    </xdr:from>
    <xdr:to>
      <xdr:col>1</xdr:col>
      <xdr:colOff>538473</xdr:colOff>
      <xdr:row>0</xdr:row>
      <xdr:rowOff>666750</xdr:rowOff>
    </xdr:to>
    <xdr:pic>
      <xdr:nvPicPr>
        <xdr:cNvPr id="4" name="Picture 2">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76325" y="19050"/>
          <a:ext cx="986148"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ilassociation-my.sharepoint.com/personal/joyler_soilassociation_org/Documents/Documents/H&amp;B/Soap%20MIPS%20update/COSMOS%20MIPS.xlsx" TargetMode="External"/><Relationship Id="rId1" Type="http://schemas.openxmlformats.org/officeDocument/2006/relationships/externalLinkPath" Target="https://soilassociation-my.sharepoint.com/personal/joyler_soilassociation_org/Documents/Documents/H&amp;B/Soap%20MIPS%20update/COSMOS%20MI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Formulation MIPS "/>
      <sheetName val="Version 19 issued October 2023"/>
    </sheetNames>
    <sheetDataSet>
      <sheetData sheetId="0"/>
      <sheetData sheetId="1" refreshError="1"/>
      <sheetData sheetId="2">
        <row r="4">
          <cell r="A4" t="str">
            <v xml:space="preserve">Organic </v>
          </cell>
        </row>
        <row r="5">
          <cell r="A5" t="str">
            <v>Non-Org: Approved - On Ingredients List</v>
          </cell>
        </row>
        <row r="6">
          <cell r="A6" t="str">
            <v>Non-Org: Approved - On COSMOS DB</v>
          </cell>
        </row>
        <row r="7">
          <cell r="A7" t="str">
            <v>Non-Org: Pending Approval</v>
          </cell>
        </row>
        <row r="11">
          <cell r="A11" t="str">
            <v>COSMOS Organic</v>
          </cell>
        </row>
        <row r="12">
          <cell r="A12" t="str">
            <v>COSMOS Natural</v>
          </cell>
        </row>
        <row r="13">
          <cell r="A13" t="str">
            <v>COSMOS Certified Ingredients</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AFB5-6DB3-45A8-87F8-011880E7FD51}">
  <sheetPr codeName="Sheet4"/>
  <dimension ref="A1:U39"/>
  <sheetViews>
    <sheetView showGridLines="0" tabSelected="1" zoomScaleNormal="100" workbookViewId="0">
      <selection activeCell="I7" sqref="I7"/>
    </sheetView>
  </sheetViews>
  <sheetFormatPr defaultColWidth="9.1796875" defaultRowHeight="12.5" x14ac:dyDescent="0.25"/>
  <cols>
    <col min="1" max="1" width="24.26953125" style="1" customWidth="1"/>
    <col min="2" max="2" width="21.81640625" style="1" customWidth="1"/>
    <col min="3" max="3" width="32.1796875" style="1" customWidth="1"/>
    <col min="4" max="4" width="15.453125" style="1" customWidth="1"/>
    <col min="5" max="5" width="14.453125" style="1" customWidth="1"/>
    <col min="6" max="6" width="9.1796875" style="1"/>
    <col min="7" max="7" width="10.54296875" style="1" customWidth="1"/>
    <col min="8" max="16384" width="9.1796875" style="1"/>
  </cols>
  <sheetData>
    <row r="1" spans="1:21" ht="64.5" customHeight="1" x14ac:dyDescent="0.25">
      <c r="C1" s="3" t="s">
        <v>20</v>
      </c>
      <c r="D1" s="4"/>
    </row>
    <row r="2" spans="1:21" ht="17.25" customHeight="1" x14ac:dyDescent="0.35">
      <c r="A2" s="5" t="s">
        <v>21</v>
      </c>
      <c r="B2" s="6"/>
      <c r="C2" s="6"/>
      <c r="D2" s="7"/>
      <c r="E2" s="7"/>
      <c r="F2" s="6"/>
      <c r="G2" s="8"/>
    </row>
    <row r="3" spans="1:21" ht="17.25" customHeight="1" x14ac:dyDescent="0.3">
      <c r="A3" s="9" t="s">
        <v>22</v>
      </c>
      <c r="B3" s="307"/>
      <c r="C3" s="307"/>
      <c r="D3" s="308"/>
      <c r="E3" s="308"/>
      <c r="F3" s="308"/>
      <c r="G3" s="307"/>
    </row>
    <row r="4" spans="1:21" ht="17.25" customHeight="1" thickBot="1" x14ac:dyDescent="0.35">
      <c r="A4" s="10" t="s">
        <v>23</v>
      </c>
      <c r="B4" s="309"/>
      <c r="C4" s="309"/>
      <c r="D4" s="309"/>
      <c r="E4" s="309"/>
      <c r="F4" s="309"/>
      <c r="G4" s="309"/>
    </row>
    <row r="5" spans="1:21" ht="17.25" customHeight="1" thickTop="1" x14ac:dyDescent="0.3">
      <c r="A5" s="11"/>
      <c r="D5" s="4"/>
      <c r="E5" s="4"/>
    </row>
    <row r="6" spans="1:21" ht="17.25" customHeight="1" x14ac:dyDescent="0.35">
      <c r="A6" s="12" t="s">
        <v>24</v>
      </c>
      <c r="B6" s="13"/>
      <c r="C6" s="13"/>
      <c r="D6" s="14"/>
      <c r="E6" s="14"/>
      <c r="F6" s="13"/>
      <c r="G6" s="15"/>
      <c r="P6" s="310"/>
      <c r="Q6" s="310"/>
      <c r="R6" s="310"/>
      <c r="S6" s="310"/>
      <c r="T6" s="310"/>
      <c r="U6" s="310"/>
    </row>
    <row r="7" spans="1:21" ht="17.25" customHeight="1" x14ac:dyDescent="0.3">
      <c r="A7" s="9" t="s">
        <v>25</v>
      </c>
      <c r="B7" s="311"/>
      <c r="C7" s="312"/>
      <c r="D7" s="312"/>
      <c r="E7" s="312"/>
      <c r="F7" s="312"/>
      <c r="G7" s="313"/>
      <c r="P7" s="310"/>
      <c r="Q7" s="310"/>
      <c r="R7" s="310"/>
      <c r="S7" s="310"/>
      <c r="T7" s="310"/>
      <c r="U7" s="310"/>
    </row>
    <row r="8" spans="1:21" ht="17.25" customHeight="1" x14ac:dyDescent="0.3">
      <c r="A8" s="9" t="s">
        <v>26</v>
      </c>
      <c r="B8" s="311"/>
      <c r="C8" s="312"/>
      <c r="D8" s="312"/>
      <c r="E8" s="312"/>
      <c r="F8" s="312"/>
      <c r="G8" s="313"/>
      <c r="P8" s="310"/>
      <c r="Q8" s="310"/>
      <c r="R8" s="310"/>
      <c r="S8" s="310"/>
      <c r="T8" s="310"/>
      <c r="U8" s="310"/>
    </row>
    <row r="9" spans="1:21" ht="17.25" customHeight="1" x14ac:dyDescent="0.3">
      <c r="A9" s="9" t="s">
        <v>27</v>
      </c>
      <c r="B9" s="311"/>
      <c r="C9" s="312"/>
      <c r="D9" s="312"/>
      <c r="E9" s="312"/>
      <c r="F9" s="312"/>
      <c r="G9" s="313"/>
      <c r="P9" s="310"/>
      <c r="Q9" s="310"/>
      <c r="R9" s="310"/>
      <c r="S9" s="310"/>
      <c r="T9" s="310"/>
      <c r="U9" s="310"/>
    </row>
    <row r="10" spans="1:21" ht="17.25" customHeight="1" x14ac:dyDescent="0.3">
      <c r="A10" s="11"/>
      <c r="B10" s="17"/>
      <c r="C10" s="18"/>
      <c r="D10" s="17"/>
      <c r="E10" s="17"/>
      <c r="F10" s="17"/>
      <c r="G10" s="19"/>
      <c r="P10" s="310"/>
      <c r="Q10" s="310"/>
      <c r="R10" s="310"/>
      <c r="S10" s="310"/>
      <c r="T10" s="310"/>
      <c r="U10" s="310"/>
    </row>
    <row r="11" spans="1:21" ht="17.25" customHeight="1" x14ac:dyDescent="0.3">
      <c r="A11" s="11" t="s">
        <v>28</v>
      </c>
      <c r="B11" s="18"/>
      <c r="C11" s="18"/>
      <c r="D11" s="20"/>
      <c r="E11" s="20"/>
      <c r="F11" s="18"/>
      <c r="G11" s="21"/>
      <c r="P11" s="310"/>
      <c r="Q11" s="310"/>
      <c r="R11" s="310"/>
      <c r="S11" s="310"/>
      <c r="T11" s="310"/>
      <c r="U11" s="310"/>
    </row>
    <row r="12" spans="1:21" ht="17.25" customHeight="1" x14ac:dyDescent="0.3">
      <c r="A12" s="11"/>
      <c r="B12" s="18"/>
      <c r="C12" s="18"/>
      <c r="D12" s="20"/>
      <c r="E12" s="20"/>
      <c r="F12" s="18"/>
      <c r="G12" s="21"/>
      <c r="P12" s="16"/>
      <c r="Q12" s="16"/>
      <c r="R12" s="16"/>
      <c r="S12" s="16"/>
      <c r="T12" s="16"/>
      <c r="U12" s="16"/>
    </row>
    <row r="13" spans="1:21" ht="17.25" customHeight="1" thickBot="1" x14ac:dyDescent="0.35">
      <c r="A13" s="11" t="s">
        <v>29</v>
      </c>
      <c r="B13" s="18"/>
      <c r="C13" s="18"/>
      <c r="D13" s="20"/>
      <c r="E13" s="20"/>
      <c r="F13" s="22"/>
      <c r="G13" s="23"/>
      <c r="P13" s="16"/>
      <c r="Q13" s="16"/>
      <c r="R13" s="16"/>
      <c r="S13" s="16"/>
      <c r="T13" s="16"/>
      <c r="U13" s="16"/>
    </row>
    <row r="14" spans="1:21" ht="17.25" customHeight="1" thickTop="1" x14ac:dyDescent="0.3">
      <c r="A14" s="24"/>
      <c r="B14" s="25"/>
      <c r="C14" s="25"/>
      <c r="D14" s="26"/>
      <c r="E14" s="26"/>
      <c r="P14" s="16"/>
      <c r="Q14" s="16"/>
      <c r="R14" s="16"/>
      <c r="S14" s="16"/>
      <c r="T14" s="16"/>
      <c r="U14" s="16"/>
    </row>
    <row r="15" spans="1:21" ht="17.25" customHeight="1" x14ac:dyDescent="0.25">
      <c r="A15" s="27" t="s">
        <v>30</v>
      </c>
      <c r="B15" s="28"/>
      <c r="C15" s="28"/>
      <c r="D15" s="29"/>
      <c r="E15" s="29"/>
      <c r="F15" s="28"/>
      <c r="G15" s="30"/>
      <c r="P15" s="16"/>
      <c r="Q15" s="16"/>
      <c r="R15" s="16"/>
      <c r="S15" s="16"/>
      <c r="T15" s="16"/>
      <c r="U15" s="16"/>
    </row>
    <row r="16" spans="1:21" ht="17.25" customHeight="1" x14ac:dyDescent="0.3">
      <c r="A16" s="11" t="s">
        <v>31</v>
      </c>
      <c r="D16" s="4"/>
      <c r="E16" s="4"/>
      <c r="G16" s="31"/>
    </row>
    <row r="17" spans="1:7" ht="17.25" customHeight="1" x14ac:dyDescent="0.3">
      <c r="A17" s="32"/>
      <c r="D17" s="4"/>
      <c r="E17" s="4"/>
      <c r="G17" s="31"/>
    </row>
    <row r="18" spans="1:7" ht="17.25" customHeight="1" x14ac:dyDescent="0.25">
      <c r="A18" s="33" t="s">
        <v>32</v>
      </c>
      <c r="B18" s="33" t="s">
        <v>33</v>
      </c>
      <c r="C18" s="33" t="s">
        <v>34</v>
      </c>
      <c r="D18" s="34" t="s">
        <v>35</v>
      </c>
      <c r="E18" s="35"/>
      <c r="F18" s="33" t="s">
        <v>36</v>
      </c>
      <c r="G18" s="31"/>
    </row>
    <row r="19" spans="1:7" ht="17.25" customHeight="1" x14ac:dyDescent="0.3">
      <c r="A19" s="36"/>
      <c r="B19" s="36"/>
      <c r="C19" s="36"/>
      <c r="D19" s="37"/>
      <c r="E19" s="38"/>
      <c r="F19" s="36"/>
      <c r="G19" s="21"/>
    </row>
    <row r="20" spans="1:7" ht="17.25" customHeight="1" x14ac:dyDescent="0.3">
      <c r="A20" s="11"/>
      <c r="B20" s="11"/>
      <c r="C20" s="11"/>
      <c r="D20" s="34"/>
      <c r="E20" s="35"/>
      <c r="F20" s="11"/>
      <c r="G20" s="31"/>
    </row>
    <row r="21" spans="1:7" ht="17.25" customHeight="1" x14ac:dyDescent="0.3">
      <c r="A21" s="39" t="s">
        <v>37</v>
      </c>
      <c r="B21" s="40"/>
      <c r="C21" s="40"/>
      <c r="D21" s="41"/>
      <c r="E21" s="42"/>
      <c r="F21" s="40"/>
      <c r="G21" s="43"/>
    </row>
    <row r="22" spans="1:7" ht="12.65" customHeight="1" x14ac:dyDescent="0.25">
      <c r="A22" s="272" t="s">
        <v>38</v>
      </c>
      <c r="B22" s="273"/>
      <c r="C22" s="273"/>
      <c r="D22" s="273"/>
      <c r="E22" s="273"/>
      <c r="F22" s="273"/>
      <c r="G22" s="274"/>
    </row>
    <row r="23" spans="1:7" ht="34.5" customHeight="1" x14ac:dyDescent="0.25">
      <c r="A23" s="275"/>
      <c r="B23" s="276"/>
      <c r="C23" s="276"/>
      <c r="D23" s="276"/>
      <c r="E23" s="276"/>
      <c r="F23" s="276"/>
      <c r="G23" s="277"/>
    </row>
    <row r="24" spans="1:7" ht="18" customHeight="1" x14ac:dyDescent="0.25">
      <c r="A24" s="278" t="s">
        <v>0</v>
      </c>
      <c r="B24" s="279"/>
      <c r="C24" s="279"/>
      <c r="D24" s="279"/>
      <c r="E24" s="279"/>
      <c r="F24" s="279"/>
      <c r="G24" s="280"/>
    </row>
    <row r="25" spans="1:7" ht="12.65" customHeight="1" x14ac:dyDescent="0.25">
      <c r="A25" s="281"/>
      <c r="B25" s="282"/>
      <c r="C25" s="282"/>
      <c r="D25" s="282"/>
      <c r="E25" s="282"/>
      <c r="F25" s="282"/>
      <c r="G25" s="283"/>
    </row>
    <row r="26" spans="1:7" ht="39.75" customHeight="1" x14ac:dyDescent="0.25">
      <c r="A26" s="284"/>
      <c r="B26" s="285"/>
      <c r="C26" s="285"/>
      <c r="D26" s="285"/>
      <c r="E26" s="285"/>
      <c r="F26" s="285"/>
      <c r="G26" s="286"/>
    </row>
    <row r="27" spans="1:7" ht="18" customHeight="1" x14ac:dyDescent="0.25">
      <c r="A27" s="44"/>
      <c r="B27" s="45"/>
      <c r="C27" s="45"/>
      <c r="D27" s="45"/>
      <c r="E27" s="45"/>
      <c r="F27" s="45"/>
      <c r="G27" s="45"/>
    </row>
    <row r="28" spans="1:7" ht="20.25" customHeight="1" x14ac:dyDescent="0.25">
      <c r="A28" s="46" t="s">
        <v>39</v>
      </c>
      <c r="B28" s="47"/>
      <c r="C28" s="47"/>
      <c r="D28" s="47"/>
      <c r="E28" s="47"/>
      <c r="F28" s="47"/>
      <c r="G28" s="48"/>
    </row>
    <row r="29" spans="1:7" ht="12.65" customHeight="1" x14ac:dyDescent="0.25">
      <c r="A29" s="287" t="s">
        <v>40</v>
      </c>
      <c r="B29" s="288"/>
      <c r="C29" s="288"/>
      <c r="D29" s="288"/>
      <c r="E29" s="288"/>
      <c r="F29" s="288"/>
      <c r="G29" s="289"/>
    </row>
    <row r="30" spans="1:7" ht="12.65" customHeight="1" x14ac:dyDescent="0.25">
      <c r="A30" s="290"/>
      <c r="B30" s="291"/>
      <c r="C30" s="291"/>
      <c r="D30" s="291"/>
      <c r="E30" s="291"/>
      <c r="F30" s="291"/>
      <c r="G30" s="292"/>
    </row>
    <row r="31" spans="1:7" ht="18.75" customHeight="1" x14ac:dyDescent="0.25">
      <c r="A31" s="290"/>
      <c r="B31" s="291"/>
      <c r="C31" s="291"/>
      <c r="D31" s="291"/>
      <c r="E31" s="291"/>
      <c r="F31" s="291"/>
      <c r="G31" s="292"/>
    </row>
    <row r="32" spans="1:7" ht="3" customHeight="1" x14ac:dyDescent="0.25">
      <c r="A32" s="49"/>
      <c r="B32" s="50"/>
      <c r="C32" s="50"/>
      <c r="D32" s="50"/>
      <c r="E32" s="50"/>
      <c r="F32" s="50"/>
      <c r="G32" s="50"/>
    </row>
    <row r="33" spans="1:7" x14ac:dyDescent="0.25">
      <c r="A33" s="293" t="s">
        <v>1</v>
      </c>
      <c r="B33" s="295"/>
      <c r="C33" s="296"/>
      <c r="D33" s="297"/>
      <c r="E33" s="301" t="s">
        <v>2</v>
      </c>
      <c r="F33" s="303"/>
      <c r="G33" s="304"/>
    </row>
    <row r="34" spans="1:7" ht="13" thickBot="1" x14ac:dyDescent="0.3">
      <c r="A34" s="294"/>
      <c r="B34" s="298"/>
      <c r="C34" s="299"/>
      <c r="D34" s="300"/>
      <c r="E34" s="302"/>
      <c r="F34" s="305"/>
      <c r="G34" s="306"/>
    </row>
    <row r="35" spans="1:7" ht="15.75" customHeight="1" x14ac:dyDescent="0.25">
      <c r="A35" s="268" t="s">
        <v>3</v>
      </c>
      <c r="B35" s="269"/>
      <c r="C35" s="269"/>
      <c r="D35" s="269"/>
      <c r="E35" s="269"/>
      <c r="F35" s="51"/>
      <c r="G35" s="52"/>
    </row>
    <row r="36" spans="1:7" ht="12" customHeight="1" thickBot="1" x14ac:dyDescent="0.3">
      <c r="A36" s="270"/>
      <c r="B36" s="271"/>
      <c r="C36" s="271"/>
      <c r="D36" s="271"/>
      <c r="E36" s="271"/>
      <c r="F36" s="53"/>
      <c r="G36" s="54"/>
    </row>
    <row r="37" spans="1:7" x14ac:dyDescent="0.25">
      <c r="A37" s="2"/>
      <c r="B37" s="2"/>
      <c r="C37" s="2"/>
      <c r="D37" s="2"/>
      <c r="E37" s="2"/>
      <c r="F37" s="2"/>
      <c r="G37" s="2"/>
    </row>
    <row r="38" spans="1:7" x14ac:dyDescent="0.25">
      <c r="A38" s="2"/>
      <c r="B38" s="2"/>
      <c r="C38" s="2"/>
      <c r="D38" s="2"/>
      <c r="E38" s="2"/>
      <c r="F38" s="2"/>
      <c r="G38" s="2"/>
    </row>
    <row r="39" spans="1:7" x14ac:dyDescent="0.25">
      <c r="A39" s="2"/>
      <c r="B39" s="2"/>
      <c r="C39" s="2"/>
      <c r="D39" s="2"/>
      <c r="E39" s="2"/>
      <c r="F39" s="2"/>
      <c r="G39" s="2"/>
    </row>
  </sheetData>
  <mergeCells count="16">
    <mergeCell ref="B3:G3"/>
    <mergeCell ref="B4:G4"/>
    <mergeCell ref="P6:U11"/>
    <mergeCell ref="B7:G7"/>
    <mergeCell ref="B8:G8"/>
    <mergeCell ref="B9:G9"/>
    <mergeCell ref="A35:E36"/>
    <mergeCell ref="A22:G22"/>
    <mergeCell ref="A23:G23"/>
    <mergeCell ref="A24:G24"/>
    <mergeCell ref="A25:G26"/>
    <mergeCell ref="A29:G31"/>
    <mergeCell ref="A33:A34"/>
    <mergeCell ref="B33:D34"/>
    <mergeCell ref="E33:E34"/>
    <mergeCell ref="F33:G34"/>
  </mergeCells>
  <pageMargins left="0.74803149606299213" right="0.74803149606299213" top="0.98425196850393704" bottom="0.98425196850393704" header="0.51181102362204722" footer="0.51181102362204722"/>
  <pageSetup paperSize="9" scale="91" orientation="landscape" r:id="rId1"/>
  <headerFooter alignWithMargins="0">
    <oddHeader>&amp;C&amp;"+,Bold"&amp;14Soil Association COSMOS MIPS</oddHeader>
    <oddFooter>&amp;LP1239Fm&amp;CVersion: 15.0&amp;RIssue Date: August 2021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165100</xdr:colOff>
                    <xdr:row>34</xdr:row>
                    <xdr:rowOff>88900</xdr:rowOff>
                  </from>
                  <to>
                    <xdr:col>5</xdr:col>
                    <xdr:colOff>527050</xdr:colOff>
                    <xdr:row>35</xdr:row>
                    <xdr:rowOff>107950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374650</xdr:colOff>
                    <xdr:row>12</xdr:row>
                    <xdr:rowOff>19050</xdr:rowOff>
                  </from>
                  <to>
                    <xdr:col>4</xdr:col>
                    <xdr:colOff>323850</xdr:colOff>
                    <xdr:row>12</xdr:row>
                    <xdr:rowOff>209550</xdr:rowOff>
                  </to>
                </anchor>
              </controlPr>
            </control>
          </mc:Choice>
        </mc:AlternateContent>
        <mc:AlternateContent xmlns:mc="http://schemas.openxmlformats.org/markup-compatibility/2006">
          <mc:Choice Requires="x14">
            <control shapeId="2051" r:id="rId6" name="Check Box 3">
              <controlPr defaultSize="0" autoFill="0" autoLine="0" autoPict="0" altText="Yes">
                <anchor moveWithCells="1">
                  <from>
                    <xdr:col>1</xdr:col>
                    <xdr:colOff>266700</xdr:colOff>
                    <xdr:row>10</xdr:row>
                    <xdr:rowOff>0</xdr:rowOff>
                  </from>
                  <to>
                    <xdr:col>1</xdr:col>
                    <xdr:colOff>1231900</xdr:colOff>
                    <xdr:row>11</xdr:row>
                    <xdr:rowOff>88900</xdr:rowOff>
                  </to>
                </anchor>
              </controlPr>
            </control>
          </mc:Choice>
        </mc:AlternateContent>
        <mc:AlternateContent xmlns:mc="http://schemas.openxmlformats.org/markup-compatibility/2006">
          <mc:Choice Requires="x14">
            <control shapeId="2052" r:id="rId7" name="Check Box 4">
              <controlPr defaultSize="0" autoFill="0" autoLine="0" autoPict="0" altText="Yes">
                <anchor moveWithCells="1">
                  <from>
                    <xdr:col>1</xdr:col>
                    <xdr:colOff>1212850</xdr:colOff>
                    <xdr:row>10</xdr:row>
                    <xdr:rowOff>0</xdr:rowOff>
                  </from>
                  <to>
                    <xdr:col>2</xdr:col>
                    <xdr:colOff>717550</xdr:colOff>
                    <xdr:row>11</xdr:row>
                    <xdr:rowOff>88900</xdr:rowOff>
                  </to>
                </anchor>
              </controlPr>
            </control>
          </mc:Choice>
        </mc:AlternateContent>
        <mc:AlternateContent xmlns:mc="http://schemas.openxmlformats.org/markup-compatibility/2006">
          <mc:Choice Requires="x14">
            <control shapeId="2053" r:id="rId8" name="Check Box 5">
              <controlPr defaultSize="0" autoFill="0" autoLine="0" autoPict="0" altText="Yes">
                <anchor moveWithCells="1">
                  <from>
                    <xdr:col>0</xdr:col>
                    <xdr:colOff>317500</xdr:colOff>
                    <xdr:row>17</xdr:row>
                    <xdr:rowOff>184150</xdr:rowOff>
                  </from>
                  <to>
                    <xdr:col>0</xdr:col>
                    <xdr:colOff>1276350</xdr:colOff>
                    <xdr:row>19</xdr:row>
                    <xdr:rowOff>50800</xdr:rowOff>
                  </to>
                </anchor>
              </controlPr>
            </control>
          </mc:Choice>
        </mc:AlternateContent>
        <mc:AlternateContent xmlns:mc="http://schemas.openxmlformats.org/markup-compatibility/2006">
          <mc:Choice Requires="x14">
            <control shapeId="2054" r:id="rId9" name="Check Box 6">
              <controlPr defaultSize="0" autoFill="0" autoLine="0" autoPict="0" altText="Yes">
                <anchor moveWithCells="1">
                  <from>
                    <xdr:col>1</xdr:col>
                    <xdr:colOff>184150</xdr:colOff>
                    <xdr:row>17</xdr:row>
                    <xdr:rowOff>184150</xdr:rowOff>
                  </from>
                  <to>
                    <xdr:col>1</xdr:col>
                    <xdr:colOff>1143000</xdr:colOff>
                    <xdr:row>19</xdr:row>
                    <xdr:rowOff>50800</xdr:rowOff>
                  </to>
                </anchor>
              </controlPr>
            </control>
          </mc:Choice>
        </mc:AlternateContent>
        <mc:AlternateContent xmlns:mc="http://schemas.openxmlformats.org/markup-compatibility/2006">
          <mc:Choice Requires="x14">
            <control shapeId="2055" r:id="rId10" name="Check Box 7">
              <controlPr defaultSize="0" autoFill="0" autoLine="0" autoPict="0" altText="Yes">
                <anchor moveWithCells="1">
                  <from>
                    <xdr:col>2</xdr:col>
                    <xdr:colOff>603250</xdr:colOff>
                    <xdr:row>17</xdr:row>
                    <xdr:rowOff>184150</xdr:rowOff>
                  </from>
                  <to>
                    <xdr:col>2</xdr:col>
                    <xdr:colOff>1562100</xdr:colOff>
                    <xdr:row>19</xdr:row>
                    <xdr:rowOff>50800</xdr:rowOff>
                  </to>
                </anchor>
              </controlPr>
            </control>
          </mc:Choice>
        </mc:AlternateContent>
        <mc:AlternateContent xmlns:mc="http://schemas.openxmlformats.org/markup-compatibility/2006">
          <mc:Choice Requires="x14">
            <control shapeId="2056" r:id="rId11" name="Check Box 8">
              <controlPr defaultSize="0" autoFill="0" autoLine="0" autoPict="0" altText="Yes">
                <anchor moveWithCells="1">
                  <from>
                    <xdr:col>3</xdr:col>
                    <xdr:colOff>450850</xdr:colOff>
                    <xdr:row>17</xdr:row>
                    <xdr:rowOff>184150</xdr:rowOff>
                  </from>
                  <to>
                    <xdr:col>4</xdr:col>
                    <xdr:colOff>381000</xdr:colOff>
                    <xdr:row>19</xdr:row>
                    <xdr:rowOff>50800</xdr:rowOff>
                  </to>
                </anchor>
              </controlPr>
            </control>
          </mc:Choice>
        </mc:AlternateContent>
        <mc:AlternateContent xmlns:mc="http://schemas.openxmlformats.org/markup-compatibility/2006">
          <mc:Choice Requires="x14">
            <control shapeId="2057" r:id="rId12" name="Check Box 9">
              <controlPr defaultSize="0" autoFill="0" autoLine="0" autoPict="0" altText="Yes">
                <anchor moveWithCells="1">
                  <from>
                    <xdr:col>5</xdr:col>
                    <xdr:colOff>508000</xdr:colOff>
                    <xdr:row>17</xdr:row>
                    <xdr:rowOff>190500</xdr:rowOff>
                  </from>
                  <to>
                    <xdr:col>7</xdr:col>
                    <xdr:colOff>152400</xdr:colOff>
                    <xdr:row>19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Please select from list" prompt="Select from list" xr:uid="{FF68AFDF-328D-411F-A3B2-0535C7486F33}">
          <x14:formula1>
            <xm:f>'Version 4 issued April 2024'!$A$11:$A$13</xm:f>
          </x14:formula1>
          <xm:sqref>B9:G9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53F34-2EB8-4B93-BCA1-998F17652E67}">
  <sheetPr codeName="Sheet1"/>
  <dimension ref="A1:AD35"/>
  <sheetViews>
    <sheetView zoomScale="85" zoomScaleNormal="85" workbookViewId="0">
      <selection activeCell="S19" sqref="S19"/>
    </sheetView>
  </sheetViews>
  <sheetFormatPr defaultColWidth="9" defaultRowHeight="14.5" x14ac:dyDescent="0.35"/>
  <cols>
    <col min="1" max="1" width="22.1796875" style="87" customWidth="1"/>
    <col min="2" max="2" width="24.54296875" style="87" customWidth="1"/>
    <col min="3" max="3" width="22" style="87" customWidth="1"/>
    <col min="4" max="4" width="25.81640625" style="87" customWidth="1"/>
    <col min="5" max="5" width="27.26953125" style="87" customWidth="1"/>
    <col min="6" max="6" width="15.7265625" style="87" customWidth="1"/>
    <col min="7" max="7" width="10.7265625" style="87" customWidth="1"/>
    <col min="8" max="8" width="12.453125" style="87" hidden="1" customWidth="1"/>
    <col min="9" max="9" width="10.7265625" style="87" customWidth="1"/>
    <col min="10" max="10" width="12.26953125" style="87" hidden="1" customWidth="1"/>
    <col min="11" max="11" width="10.7265625" style="87" customWidth="1"/>
    <col min="12" max="12" width="12.1796875" style="87" hidden="1" customWidth="1"/>
    <col min="13" max="13" width="10.7265625" style="87" customWidth="1"/>
    <col min="14" max="14" width="11.54296875" style="87" hidden="1" customWidth="1"/>
    <col min="15" max="15" width="10.7265625" style="87" customWidth="1"/>
    <col min="16" max="16" width="11.81640625" style="87" hidden="1" customWidth="1"/>
    <col min="17" max="17" width="10.7265625" style="87" customWidth="1"/>
    <col min="18" max="18" width="14" style="87" hidden="1" customWidth="1"/>
    <col min="19" max="19" width="21.54296875" style="87" customWidth="1"/>
    <col min="20" max="16384" width="9" style="87"/>
  </cols>
  <sheetData>
    <row r="1" spans="1:30" ht="88.5" customHeight="1" x14ac:dyDescent="0.35">
      <c r="A1" s="316" t="s">
        <v>75</v>
      </c>
      <c r="B1" s="316"/>
      <c r="C1" s="316"/>
      <c r="D1" s="316"/>
      <c r="E1" s="316"/>
      <c r="F1" s="88"/>
      <c r="G1" s="88"/>
      <c r="H1" s="88"/>
      <c r="I1" s="88"/>
      <c r="J1" s="89"/>
      <c r="K1" s="89"/>
      <c r="L1" s="89"/>
      <c r="M1" s="89"/>
      <c r="N1" s="89"/>
      <c r="O1" s="89"/>
      <c r="P1" s="89"/>
      <c r="Q1" s="89"/>
      <c r="R1" s="89"/>
      <c r="S1" s="89"/>
      <c r="T1" s="89"/>
    </row>
    <row r="2" spans="1:30" x14ac:dyDescent="0.35">
      <c r="F2" s="89"/>
      <c r="G2" s="89"/>
      <c r="H2" s="89"/>
      <c r="I2" s="89"/>
      <c r="J2" s="89"/>
      <c r="K2" s="89"/>
      <c r="L2" s="89"/>
      <c r="M2" s="89"/>
      <c r="N2" s="89"/>
      <c r="O2" s="89"/>
      <c r="P2" s="89"/>
      <c r="Q2" s="89"/>
      <c r="R2" s="89"/>
      <c r="S2" s="90"/>
      <c r="T2" s="90"/>
      <c r="U2" s="91"/>
      <c r="V2" s="91"/>
      <c r="W2" s="91"/>
      <c r="X2" s="91"/>
      <c r="Y2" s="91"/>
      <c r="Z2" s="91"/>
      <c r="AA2" s="91"/>
      <c r="AB2" s="91"/>
      <c r="AC2" s="91"/>
      <c r="AD2" s="91"/>
    </row>
    <row r="3" spans="1:30" ht="31.5" customHeight="1" x14ac:dyDescent="0.35">
      <c r="A3" s="317" t="s">
        <v>43</v>
      </c>
      <c r="B3" s="317"/>
      <c r="C3" s="317"/>
      <c r="D3" s="317"/>
      <c r="E3" s="317"/>
      <c r="F3" s="89"/>
      <c r="G3" s="89"/>
      <c r="H3" s="89"/>
      <c r="I3" s="89"/>
      <c r="J3" s="89"/>
      <c r="K3" s="89"/>
      <c r="L3" s="89"/>
      <c r="M3" s="89"/>
      <c r="N3" s="89"/>
      <c r="O3" s="89"/>
      <c r="P3" s="89"/>
      <c r="Q3" s="89"/>
      <c r="R3" s="89"/>
      <c r="S3" s="90"/>
      <c r="T3" s="90"/>
      <c r="U3" s="91"/>
      <c r="V3" s="91"/>
      <c r="W3" s="91"/>
      <c r="X3" s="91"/>
      <c r="Y3" s="91"/>
      <c r="Z3" s="91"/>
      <c r="AA3" s="91"/>
      <c r="AB3" s="91"/>
      <c r="AC3" s="91"/>
      <c r="AD3" s="91"/>
    </row>
    <row r="4" spans="1:30" ht="15" thickBot="1" x14ac:dyDescent="0.4">
      <c r="A4" s="89"/>
      <c r="B4" s="89"/>
      <c r="C4" s="89"/>
      <c r="D4" s="89"/>
      <c r="E4" s="89"/>
      <c r="F4" s="89"/>
      <c r="G4" s="89"/>
      <c r="H4" s="89"/>
      <c r="I4" s="89"/>
      <c r="J4" s="89"/>
      <c r="K4" s="89"/>
      <c r="L4" s="89"/>
      <c r="M4" s="89"/>
      <c r="N4" s="89"/>
      <c r="O4" s="89"/>
      <c r="P4" s="89"/>
      <c r="Q4" s="89"/>
      <c r="R4" s="89"/>
      <c r="S4" s="90"/>
      <c r="T4" s="90"/>
      <c r="U4" s="91"/>
      <c r="V4" s="91"/>
      <c r="W4" s="91"/>
      <c r="X4" s="91"/>
      <c r="Y4" s="91"/>
      <c r="Z4" s="91"/>
      <c r="AA4" s="91"/>
      <c r="AB4" s="91"/>
      <c r="AC4" s="91"/>
      <c r="AD4" s="91"/>
    </row>
    <row r="5" spans="1:30" ht="66" customHeight="1" thickBot="1" x14ac:dyDescent="0.4">
      <c r="A5" s="74" t="s">
        <v>41</v>
      </c>
      <c r="B5" s="58" t="s">
        <v>54</v>
      </c>
      <c r="C5" s="58" t="s">
        <v>53</v>
      </c>
      <c r="D5" s="63" t="s">
        <v>5</v>
      </c>
      <c r="E5" s="64" t="s">
        <v>42</v>
      </c>
      <c r="F5" s="111" t="s">
        <v>44</v>
      </c>
      <c r="G5" s="83" t="s">
        <v>45</v>
      </c>
      <c r="H5" s="84" t="s">
        <v>6</v>
      </c>
      <c r="I5" s="85" t="s">
        <v>46</v>
      </c>
      <c r="J5" s="85" t="s">
        <v>7</v>
      </c>
      <c r="K5" s="85" t="s">
        <v>47</v>
      </c>
      <c r="L5" s="85" t="s">
        <v>8</v>
      </c>
      <c r="M5" s="85" t="s">
        <v>48</v>
      </c>
      <c r="N5" s="85" t="s">
        <v>9</v>
      </c>
      <c r="O5" s="85" t="s">
        <v>49</v>
      </c>
      <c r="P5" s="85" t="s">
        <v>10</v>
      </c>
      <c r="Q5" s="235" t="s">
        <v>50</v>
      </c>
      <c r="R5" s="232" t="s">
        <v>11</v>
      </c>
      <c r="S5" s="238" t="s">
        <v>51</v>
      </c>
      <c r="T5" s="90"/>
      <c r="U5" s="91"/>
      <c r="V5" s="91"/>
      <c r="W5" s="91"/>
      <c r="X5" s="91"/>
      <c r="Y5" s="91"/>
      <c r="Z5" s="91"/>
      <c r="AA5" s="91"/>
      <c r="AB5" s="91"/>
      <c r="AC5" s="91"/>
      <c r="AD5" s="91"/>
    </row>
    <row r="6" spans="1:30" ht="30" customHeight="1" x14ac:dyDescent="0.35">
      <c r="A6" s="55"/>
      <c r="B6" s="59"/>
      <c r="C6" s="59"/>
      <c r="D6" s="59"/>
      <c r="E6" s="65"/>
      <c r="F6" s="112">
        <v>0</v>
      </c>
      <c r="G6" s="68">
        <v>0</v>
      </c>
      <c r="H6" s="69">
        <f t="shared" ref="H6:H15" si="0">SUM(G6*F6)/100</f>
        <v>0</v>
      </c>
      <c r="I6" s="70">
        <v>0</v>
      </c>
      <c r="J6" s="69">
        <f>SUM(F6*I6)/100</f>
        <v>0</v>
      </c>
      <c r="K6" s="70">
        <v>0</v>
      </c>
      <c r="L6" s="69">
        <f t="shared" ref="L6:L15" si="1">SUM(F6*K6)/100</f>
        <v>0</v>
      </c>
      <c r="M6" s="70">
        <v>0</v>
      </c>
      <c r="N6" s="69">
        <f t="shared" ref="N6:N15" si="2">SUM(F6*M6)/100</f>
        <v>0</v>
      </c>
      <c r="O6" s="70">
        <v>0</v>
      </c>
      <c r="P6" s="69">
        <f t="shared" ref="P6:P15" si="3">SUM(F6*O6)/100</f>
        <v>0</v>
      </c>
      <c r="Q6" s="236">
        <v>0</v>
      </c>
      <c r="R6" s="233">
        <f t="shared" ref="R6:R15" si="4">SUM(F6*Q6)/100</f>
        <v>0</v>
      </c>
      <c r="S6" s="239"/>
      <c r="T6" s="90"/>
      <c r="U6" s="91"/>
      <c r="V6" s="91"/>
      <c r="W6" s="91"/>
      <c r="X6" s="91"/>
      <c r="Y6" s="91"/>
      <c r="Z6" s="91"/>
      <c r="AA6" s="91"/>
      <c r="AB6" s="91"/>
      <c r="AC6" s="91"/>
      <c r="AD6" s="91"/>
    </row>
    <row r="7" spans="1:30" ht="30" customHeight="1" x14ac:dyDescent="0.35">
      <c r="A7" s="56"/>
      <c r="B7" s="60"/>
      <c r="C7" s="59"/>
      <c r="D7" s="60"/>
      <c r="E7" s="66"/>
      <c r="F7" s="112">
        <v>0</v>
      </c>
      <c r="G7" s="68">
        <v>0</v>
      </c>
      <c r="H7" s="69">
        <f t="shared" si="0"/>
        <v>0</v>
      </c>
      <c r="I7" s="70">
        <v>0</v>
      </c>
      <c r="J7" s="69">
        <f t="shared" ref="J7:J15" si="5">SUM(F7*I7)/100</f>
        <v>0</v>
      </c>
      <c r="K7" s="70">
        <v>0</v>
      </c>
      <c r="L7" s="69">
        <f t="shared" si="1"/>
        <v>0</v>
      </c>
      <c r="M7" s="70">
        <v>0</v>
      </c>
      <c r="N7" s="69">
        <f t="shared" si="2"/>
        <v>0</v>
      </c>
      <c r="O7" s="70">
        <v>0</v>
      </c>
      <c r="P7" s="69">
        <f t="shared" si="3"/>
        <v>0</v>
      </c>
      <c r="Q7" s="236">
        <v>0</v>
      </c>
      <c r="R7" s="233">
        <f t="shared" si="4"/>
        <v>0</v>
      </c>
      <c r="S7" s="239"/>
      <c r="T7" s="90"/>
      <c r="U7" s="91"/>
      <c r="V7" s="91"/>
      <c r="W7" s="91"/>
      <c r="X7" s="91"/>
      <c r="Y7" s="91"/>
      <c r="Z7" s="91"/>
      <c r="AA7" s="91"/>
      <c r="AB7" s="91"/>
      <c r="AC7" s="91"/>
      <c r="AD7" s="91"/>
    </row>
    <row r="8" spans="1:30" ht="30" customHeight="1" x14ac:dyDescent="0.35">
      <c r="A8" s="56"/>
      <c r="B8" s="60"/>
      <c r="C8" s="59"/>
      <c r="D8" s="60"/>
      <c r="E8" s="66"/>
      <c r="F8" s="112">
        <v>0</v>
      </c>
      <c r="G8" s="68">
        <v>0</v>
      </c>
      <c r="H8" s="69">
        <f t="shared" si="0"/>
        <v>0</v>
      </c>
      <c r="I8" s="70">
        <v>0</v>
      </c>
      <c r="J8" s="69">
        <f t="shared" si="5"/>
        <v>0</v>
      </c>
      <c r="K8" s="70">
        <v>0</v>
      </c>
      <c r="L8" s="69">
        <f t="shared" si="1"/>
        <v>0</v>
      </c>
      <c r="M8" s="70">
        <v>0</v>
      </c>
      <c r="N8" s="69">
        <f t="shared" si="2"/>
        <v>0</v>
      </c>
      <c r="O8" s="70">
        <v>0</v>
      </c>
      <c r="P8" s="69">
        <f t="shared" si="3"/>
        <v>0</v>
      </c>
      <c r="Q8" s="236">
        <v>0</v>
      </c>
      <c r="R8" s="233">
        <f t="shared" si="4"/>
        <v>0</v>
      </c>
      <c r="S8" s="239"/>
      <c r="T8" s="90"/>
      <c r="U8" s="91"/>
      <c r="V8" s="91"/>
      <c r="W8" s="91"/>
      <c r="X8" s="91"/>
      <c r="Y8" s="91"/>
      <c r="Z8" s="91"/>
      <c r="AA8" s="91"/>
      <c r="AB8" s="91"/>
      <c r="AC8" s="91"/>
      <c r="AD8" s="91"/>
    </row>
    <row r="9" spans="1:30" ht="30" customHeight="1" x14ac:dyDescent="0.35">
      <c r="A9" s="56"/>
      <c r="B9" s="60"/>
      <c r="C9" s="59"/>
      <c r="D9" s="60"/>
      <c r="E9" s="66"/>
      <c r="F9" s="113">
        <v>0</v>
      </c>
      <c r="G9" s="68">
        <v>0</v>
      </c>
      <c r="H9" s="69">
        <f t="shared" si="0"/>
        <v>0</v>
      </c>
      <c r="I9" s="70">
        <v>0</v>
      </c>
      <c r="J9" s="69">
        <f>SUM(F9*I9)/100</f>
        <v>0</v>
      </c>
      <c r="K9" s="70">
        <v>0</v>
      </c>
      <c r="L9" s="69">
        <f t="shared" si="1"/>
        <v>0</v>
      </c>
      <c r="M9" s="70">
        <v>0</v>
      </c>
      <c r="N9" s="69">
        <f t="shared" si="2"/>
        <v>0</v>
      </c>
      <c r="O9" s="70">
        <v>0</v>
      </c>
      <c r="P9" s="69">
        <f t="shared" si="3"/>
        <v>0</v>
      </c>
      <c r="Q9" s="236">
        <v>0</v>
      </c>
      <c r="R9" s="233">
        <f t="shared" si="4"/>
        <v>0</v>
      </c>
      <c r="S9" s="240"/>
      <c r="T9" s="90"/>
      <c r="U9" s="91"/>
      <c r="V9" s="91"/>
      <c r="W9" s="91"/>
      <c r="X9" s="91"/>
      <c r="Y9" s="91"/>
      <c r="Z9" s="91"/>
      <c r="AA9" s="91"/>
      <c r="AB9" s="91"/>
      <c r="AC9" s="91"/>
      <c r="AD9" s="91"/>
    </row>
    <row r="10" spans="1:30" ht="30" customHeight="1" x14ac:dyDescent="0.35">
      <c r="A10" s="56"/>
      <c r="B10" s="60"/>
      <c r="C10" s="59"/>
      <c r="D10" s="60"/>
      <c r="E10" s="66"/>
      <c r="F10" s="113">
        <v>0</v>
      </c>
      <c r="G10" s="68">
        <v>0</v>
      </c>
      <c r="H10" s="69">
        <f t="shared" si="0"/>
        <v>0</v>
      </c>
      <c r="I10" s="70">
        <v>0</v>
      </c>
      <c r="J10" s="69">
        <f t="shared" si="5"/>
        <v>0</v>
      </c>
      <c r="K10" s="70">
        <v>0</v>
      </c>
      <c r="L10" s="69">
        <f t="shared" si="1"/>
        <v>0</v>
      </c>
      <c r="M10" s="70">
        <v>0</v>
      </c>
      <c r="N10" s="69">
        <f t="shared" si="2"/>
        <v>0</v>
      </c>
      <c r="O10" s="70">
        <v>0</v>
      </c>
      <c r="P10" s="69">
        <f t="shared" si="3"/>
        <v>0</v>
      </c>
      <c r="Q10" s="236">
        <v>0</v>
      </c>
      <c r="R10" s="233">
        <f t="shared" si="4"/>
        <v>0</v>
      </c>
      <c r="S10" s="240"/>
      <c r="T10" s="90"/>
      <c r="U10" s="91"/>
      <c r="V10" s="91"/>
      <c r="W10" s="91"/>
      <c r="X10" s="91"/>
      <c r="Y10" s="91"/>
      <c r="Z10" s="91"/>
      <c r="AA10" s="91"/>
      <c r="AB10" s="91"/>
      <c r="AC10" s="91"/>
      <c r="AD10" s="91"/>
    </row>
    <row r="11" spans="1:30" ht="30" customHeight="1" x14ac:dyDescent="0.35">
      <c r="A11" s="56"/>
      <c r="B11" s="60"/>
      <c r="C11" s="59"/>
      <c r="D11" s="60"/>
      <c r="E11" s="66"/>
      <c r="F11" s="113">
        <v>0</v>
      </c>
      <c r="G11" s="68">
        <v>0</v>
      </c>
      <c r="H11" s="69">
        <f t="shared" si="0"/>
        <v>0</v>
      </c>
      <c r="I11" s="70">
        <v>0</v>
      </c>
      <c r="J11" s="69">
        <f t="shared" si="5"/>
        <v>0</v>
      </c>
      <c r="K11" s="70">
        <v>0</v>
      </c>
      <c r="L11" s="69">
        <f t="shared" si="1"/>
        <v>0</v>
      </c>
      <c r="M11" s="70">
        <v>0</v>
      </c>
      <c r="N11" s="69">
        <f t="shared" si="2"/>
        <v>0</v>
      </c>
      <c r="O11" s="70">
        <v>0</v>
      </c>
      <c r="P11" s="69">
        <f t="shared" si="3"/>
        <v>0</v>
      </c>
      <c r="Q11" s="236">
        <v>0</v>
      </c>
      <c r="R11" s="233">
        <f t="shared" si="4"/>
        <v>0</v>
      </c>
      <c r="S11" s="240"/>
      <c r="T11" s="90"/>
      <c r="U11" s="91"/>
      <c r="V11" s="91"/>
      <c r="W11" s="91"/>
      <c r="X11" s="91"/>
      <c r="Y11" s="91"/>
      <c r="Z11" s="91"/>
      <c r="AA11" s="91"/>
      <c r="AB11" s="91"/>
      <c r="AC11" s="91"/>
      <c r="AD11" s="91"/>
    </row>
    <row r="12" spans="1:30" ht="30" customHeight="1" x14ac:dyDescent="0.35">
      <c r="A12" s="56"/>
      <c r="B12" s="60"/>
      <c r="C12" s="59"/>
      <c r="D12" s="60"/>
      <c r="E12" s="66"/>
      <c r="F12" s="113">
        <v>0</v>
      </c>
      <c r="G12" s="68">
        <v>0</v>
      </c>
      <c r="H12" s="69">
        <f t="shared" si="0"/>
        <v>0</v>
      </c>
      <c r="I12" s="70">
        <v>0</v>
      </c>
      <c r="J12" s="69">
        <f t="shared" si="5"/>
        <v>0</v>
      </c>
      <c r="K12" s="70">
        <v>0</v>
      </c>
      <c r="L12" s="69">
        <f t="shared" si="1"/>
        <v>0</v>
      </c>
      <c r="M12" s="70">
        <v>0</v>
      </c>
      <c r="N12" s="69">
        <f t="shared" si="2"/>
        <v>0</v>
      </c>
      <c r="O12" s="70">
        <v>0</v>
      </c>
      <c r="P12" s="69">
        <f t="shared" si="3"/>
        <v>0</v>
      </c>
      <c r="Q12" s="236">
        <v>0</v>
      </c>
      <c r="R12" s="233">
        <f t="shared" si="4"/>
        <v>0</v>
      </c>
      <c r="S12" s="240"/>
      <c r="T12" s="90"/>
      <c r="U12" s="91"/>
      <c r="V12" s="91"/>
      <c r="W12" s="91"/>
      <c r="X12" s="91"/>
      <c r="Y12" s="91"/>
      <c r="Z12" s="91"/>
      <c r="AA12" s="91"/>
      <c r="AB12" s="91"/>
      <c r="AC12" s="91"/>
      <c r="AD12" s="91"/>
    </row>
    <row r="13" spans="1:30" ht="30" customHeight="1" x14ac:dyDescent="0.35">
      <c r="A13" s="56"/>
      <c r="B13" s="60"/>
      <c r="C13" s="59"/>
      <c r="D13" s="60"/>
      <c r="E13" s="66"/>
      <c r="F13" s="113">
        <v>0</v>
      </c>
      <c r="G13" s="68">
        <v>0</v>
      </c>
      <c r="H13" s="69">
        <f t="shared" si="0"/>
        <v>0</v>
      </c>
      <c r="I13" s="70">
        <v>0</v>
      </c>
      <c r="J13" s="69">
        <f t="shared" si="5"/>
        <v>0</v>
      </c>
      <c r="K13" s="70">
        <v>0</v>
      </c>
      <c r="L13" s="69">
        <f t="shared" si="1"/>
        <v>0</v>
      </c>
      <c r="M13" s="70">
        <v>0</v>
      </c>
      <c r="N13" s="69">
        <f t="shared" si="2"/>
        <v>0</v>
      </c>
      <c r="O13" s="70">
        <v>0</v>
      </c>
      <c r="P13" s="69">
        <f t="shared" si="3"/>
        <v>0</v>
      </c>
      <c r="Q13" s="236">
        <v>0</v>
      </c>
      <c r="R13" s="233">
        <f t="shared" si="4"/>
        <v>0</v>
      </c>
      <c r="S13" s="240"/>
      <c r="T13" s="90"/>
      <c r="U13" s="91"/>
      <c r="V13" s="91"/>
      <c r="W13" s="91"/>
      <c r="X13" s="91"/>
      <c r="Y13" s="91"/>
      <c r="Z13" s="91"/>
      <c r="AA13" s="91"/>
      <c r="AB13" s="91"/>
      <c r="AC13" s="91"/>
      <c r="AD13" s="91"/>
    </row>
    <row r="14" spans="1:30" ht="30" customHeight="1" x14ac:dyDescent="0.35">
      <c r="A14" s="56"/>
      <c r="B14" s="60"/>
      <c r="C14" s="59"/>
      <c r="D14" s="60"/>
      <c r="E14" s="66"/>
      <c r="F14" s="113">
        <v>0</v>
      </c>
      <c r="G14" s="68">
        <v>0</v>
      </c>
      <c r="H14" s="69">
        <f t="shared" si="0"/>
        <v>0</v>
      </c>
      <c r="I14" s="70">
        <v>0</v>
      </c>
      <c r="J14" s="69">
        <f t="shared" si="5"/>
        <v>0</v>
      </c>
      <c r="K14" s="70">
        <v>0</v>
      </c>
      <c r="L14" s="69">
        <f t="shared" si="1"/>
        <v>0</v>
      </c>
      <c r="M14" s="70">
        <v>0</v>
      </c>
      <c r="N14" s="69">
        <f t="shared" si="2"/>
        <v>0</v>
      </c>
      <c r="O14" s="70">
        <v>0</v>
      </c>
      <c r="P14" s="69">
        <f t="shared" si="3"/>
        <v>0</v>
      </c>
      <c r="Q14" s="236">
        <v>0</v>
      </c>
      <c r="R14" s="233">
        <f t="shared" si="4"/>
        <v>0</v>
      </c>
      <c r="S14" s="240"/>
      <c r="T14" s="90"/>
      <c r="U14" s="91"/>
      <c r="V14" s="91"/>
      <c r="W14" s="91"/>
      <c r="X14" s="91"/>
      <c r="Y14" s="91"/>
      <c r="Z14" s="91"/>
      <c r="AA14" s="91"/>
      <c r="AB14" s="91"/>
      <c r="AC14" s="91"/>
      <c r="AD14" s="91"/>
    </row>
    <row r="15" spans="1:30" ht="30" customHeight="1" thickBot="1" x14ac:dyDescent="0.4">
      <c r="A15" s="57"/>
      <c r="B15" s="61"/>
      <c r="C15" s="59"/>
      <c r="D15" s="61"/>
      <c r="E15" s="67"/>
      <c r="F15" s="114">
        <v>0</v>
      </c>
      <c r="G15" s="71">
        <v>0</v>
      </c>
      <c r="H15" s="72">
        <f t="shared" si="0"/>
        <v>0</v>
      </c>
      <c r="I15" s="73">
        <v>0</v>
      </c>
      <c r="J15" s="72">
        <f t="shared" si="5"/>
        <v>0</v>
      </c>
      <c r="K15" s="73">
        <v>0</v>
      </c>
      <c r="L15" s="72">
        <f t="shared" si="1"/>
        <v>0</v>
      </c>
      <c r="M15" s="73">
        <v>0</v>
      </c>
      <c r="N15" s="72">
        <f t="shared" si="2"/>
        <v>0</v>
      </c>
      <c r="O15" s="73">
        <v>0</v>
      </c>
      <c r="P15" s="72">
        <f t="shared" si="3"/>
        <v>0</v>
      </c>
      <c r="Q15" s="237">
        <v>0</v>
      </c>
      <c r="R15" s="234">
        <f t="shared" si="4"/>
        <v>0</v>
      </c>
      <c r="S15" s="241"/>
      <c r="T15" s="90"/>
      <c r="U15" s="91"/>
      <c r="V15" s="91"/>
      <c r="W15" s="91"/>
      <c r="X15" s="91"/>
      <c r="Y15" s="91"/>
      <c r="Z15" s="91"/>
      <c r="AA15" s="91"/>
      <c r="AB15" s="91"/>
      <c r="AC15" s="91"/>
      <c r="AD15" s="91"/>
    </row>
    <row r="16" spans="1:30" ht="15.5" x14ac:dyDescent="0.35">
      <c r="A16" s="90"/>
      <c r="B16" s="92"/>
      <c r="C16" s="92"/>
      <c r="D16" s="92"/>
      <c r="E16" s="75" t="s">
        <v>52</v>
      </c>
      <c r="F16" s="115">
        <f>SUM(F6:F15)</f>
        <v>0</v>
      </c>
      <c r="G16" s="179" t="str">
        <f>IF(H16&gt;2,"PeMo % cannot exceed 2%", "")</f>
        <v/>
      </c>
      <c r="H16" s="76">
        <f>ROUNDUP(SUM(H6:H15),2)</f>
        <v>0</v>
      </c>
      <c r="I16" s="96"/>
      <c r="J16" s="76">
        <f>ROUNDUP(SUM(J6:J15),2)</f>
        <v>0</v>
      </c>
      <c r="K16" s="96"/>
      <c r="L16" s="76">
        <f>ROUNDDOWN(SUM(L6:L15),2)</f>
        <v>0</v>
      </c>
      <c r="M16" s="96"/>
      <c r="N16" s="76">
        <f>ROUNDDOWN(SUM(N6:N15),2)</f>
        <v>0</v>
      </c>
      <c r="O16" s="96"/>
      <c r="P16" s="76">
        <f>ROUNDDOWN(SUM(P6:P15),2)</f>
        <v>0</v>
      </c>
      <c r="Q16" s="96"/>
      <c r="R16" s="77">
        <f>ROUNDDOWN(SUM(R6:R15),2)</f>
        <v>0</v>
      </c>
      <c r="S16" s="92"/>
      <c r="T16" s="90"/>
      <c r="U16" s="91"/>
      <c r="V16" s="91"/>
      <c r="W16" s="91"/>
      <c r="X16" s="91"/>
      <c r="Y16" s="91"/>
      <c r="Z16" s="91"/>
      <c r="AA16" s="91"/>
      <c r="AB16" s="91"/>
      <c r="AC16" s="91"/>
      <c r="AD16" s="91"/>
    </row>
    <row r="17" spans="1:30" ht="15.5" x14ac:dyDescent="0.35">
      <c r="A17" s="78"/>
      <c r="B17" s="79"/>
      <c r="C17" s="79"/>
      <c r="D17" s="79"/>
      <c r="E17" s="79"/>
      <c r="F17" s="79"/>
      <c r="G17" s="80"/>
      <c r="H17" s="80"/>
      <c r="I17" s="80"/>
      <c r="J17" s="80"/>
      <c r="K17" s="80"/>
      <c r="L17" s="80"/>
      <c r="M17" s="80"/>
      <c r="N17" s="80"/>
      <c r="O17" s="80"/>
      <c r="P17" s="80"/>
      <c r="Q17" s="80"/>
      <c r="R17" s="80"/>
      <c r="S17" s="81"/>
      <c r="T17" s="90"/>
      <c r="U17" s="91"/>
      <c r="V17" s="91"/>
      <c r="W17" s="91"/>
      <c r="X17" s="91"/>
      <c r="Y17" s="91"/>
      <c r="Z17" s="91"/>
      <c r="AA17" s="91"/>
      <c r="AB17" s="91"/>
      <c r="AC17" s="91"/>
      <c r="AD17" s="91"/>
    </row>
    <row r="18" spans="1:30" ht="49.5" customHeight="1" x14ac:dyDescent="0.35">
      <c r="A18" s="314" t="s">
        <v>76</v>
      </c>
      <c r="B18" s="315"/>
      <c r="C18" s="93"/>
      <c r="D18" s="94"/>
      <c r="E18" s="94"/>
      <c r="F18" s="94"/>
      <c r="G18" s="94"/>
      <c r="H18" s="94"/>
      <c r="I18" s="94"/>
      <c r="Q18" s="88"/>
      <c r="R18" s="88"/>
      <c r="S18" s="92"/>
      <c r="T18" s="90"/>
      <c r="U18" s="91"/>
      <c r="V18" s="91"/>
      <c r="W18" s="91"/>
      <c r="X18" s="91"/>
      <c r="Y18" s="91"/>
      <c r="Z18" s="91"/>
      <c r="AA18" s="91"/>
      <c r="AB18" s="91"/>
      <c r="AC18" s="91"/>
      <c r="AD18" s="91"/>
    </row>
    <row r="19" spans="1:30" ht="15.5" x14ac:dyDescent="0.35">
      <c r="A19" s="86" t="s">
        <v>57</v>
      </c>
      <c r="B19" s="82" t="str">
        <f>IF(C19&gt;0,TRUNC((100)-($H$16)-($J$16),2),"")</f>
        <v/>
      </c>
      <c r="C19" s="95">
        <f>COUNTIF(L16:R16,"&gt;0")</f>
        <v>0</v>
      </c>
      <c r="D19" s="94"/>
      <c r="E19" s="94"/>
      <c r="F19" s="94"/>
      <c r="G19" s="94"/>
      <c r="H19" s="94"/>
      <c r="I19" s="94"/>
      <c r="Q19" s="88"/>
      <c r="R19" s="88"/>
      <c r="S19" s="92"/>
      <c r="T19" s="90"/>
      <c r="U19" s="91"/>
      <c r="V19" s="91"/>
      <c r="W19" s="91"/>
      <c r="X19" s="91"/>
      <c r="Y19" s="91"/>
      <c r="Z19" s="91"/>
      <c r="AA19" s="91"/>
      <c r="AB19" s="91"/>
      <c r="AC19" s="91"/>
      <c r="AD19" s="91"/>
    </row>
    <row r="20" spans="1:30" ht="31" x14ac:dyDescent="0.35">
      <c r="A20" s="86" t="s">
        <v>56</v>
      </c>
      <c r="B20" s="82" t="str">
        <f>IFERROR(TRUNC((N16/L16)*100,2),"")</f>
        <v/>
      </c>
      <c r="C20" s="92"/>
      <c r="D20" s="92"/>
      <c r="E20" s="92"/>
      <c r="F20" s="92"/>
      <c r="G20" s="92"/>
      <c r="H20" s="92"/>
      <c r="I20" s="92"/>
      <c r="J20" s="92"/>
      <c r="K20" s="92"/>
      <c r="L20" s="92"/>
      <c r="M20" s="92"/>
      <c r="N20" s="92"/>
      <c r="O20" s="92"/>
      <c r="P20" s="92"/>
      <c r="Q20" s="92"/>
      <c r="R20" s="92"/>
      <c r="S20" s="92"/>
      <c r="T20" s="90"/>
      <c r="U20" s="91"/>
      <c r="V20" s="91"/>
      <c r="W20" s="91"/>
      <c r="X20" s="91"/>
      <c r="Y20" s="91"/>
      <c r="Z20" s="91"/>
      <c r="AA20" s="91"/>
      <c r="AB20" s="91"/>
      <c r="AC20" s="91"/>
      <c r="AD20" s="91"/>
    </row>
    <row r="21" spans="1:30" ht="15.5" x14ac:dyDescent="0.35">
      <c r="A21" s="90"/>
      <c r="B21" s="92"/>
      <c r="C21" s="92"/>
      <c r="D21" s="92"/>
      <c r="E21" s="92"/>
      <c r="F21" s="92"/>
      <c r="G21" s="92"/>
      <c r="H21" s="92"/>
      <c r="I21" s="92"/>
      <c r="J21" s="92"/>
      <c r="K21" s="92"/>
      <c r="L21" s="92"/>
      <c r="M21" s="92"/>
      <c r="N21" s="92"/>
      <c r="O21" s="92"/>
      <c r="P21" s="92"/>
      <c r="Q21" s="92"/>
      <c r="R21" s="92"/>
      <c r="S21" s="92"/>
      <c r="T21" s="90"/>
      <c r="U21" s="91"/>
      <c r="V21" s="91"/>
      <c r="W21" s="91"/>
      <c r="X21" s="91"/>
      <c r="Y21" s="91"/>
      <c r="Z21" s="91"/>
      <c r="AA21" s="91"/>
      <c r="AB21" s="91"/>
      <c r="AC21" s="91"/>
      <c r="AD21" s="91"/>
    </row>
    <row r="22" spans="1:30" ht="15.5" x14ac:dyDescent="0.35">
      <c r="A22" s="90"/>
      <c r="B22" s="92"/>
      <c r="C22" s="92"/>
      <c r="D22" s="92"/>
      <c r="E22" s="92"/>
      <c r="F22" s="92"/>
      <c r="G22" s="92"/>
      <c r="H22" s="92"/>
      <c r="I22" s="92"/>
      <c r="J22" s="92"/>
      <c r="K22" s="92"/>
      <c r="L22" s="92"/>
      <c r="M22" s="92"/>
      <c r="N22" s="92"/>
      <c r="O22" s="92"/>
      <c r="P22" s="92"/>
      <c r="Q22" s="92"/>
      <c r="R22" s="92"/>
      <c r="S22" s="92"/>
      <c r="T22" s="90"/>
      <c r="U22" s="91"/>
      <c r="V22" s="91"/>
      <c r="W22" s="91"/>
      <c r="X22" s="91"/>
      <c r="Y22" s="91"/>
      <c r="Z22" s="91"/>
      <c r="AA22" s="91"/>
      <c r="AB22" s="91"/>
      <c r="AC22" s="91"/>
      <c r="AD22" s="91"/>
    </row>
    <row r="23" spans="1:30" ht="15.5" x14ac:dyDescent="0.35">
      <c r="A23" s="90"/>
      <c r="B23" s="92"/>
      <c r="C23" s="92"/>
      <c r="D23" s="92"/>
      <c r="E23" s="92"/>
      <c r="F23" s="92"/>
      <c r="G23" s="92"/>
      <c r="H23" s="92"/>
      <c r="I23" s="92"/>
      <c r="J23" s="92"/>
      <c r="K23" s="92"/>
      <c r="L23" s="92"/>
      <c r="M23" s="92"/>
      <c r="N23" s="92"/>
      <c r="O23" s="92"/>
      <c r="P23" s="92"/>
      <c r="Q23" s="92"/>
      <c r="R23" s="92"/>
      <c r="S23" s="92"/>
      <c r="T23" s="90"/>
      <c r="U23" s="91"/>
      <c r="V23" s="91"/>
      <c r="W23" s="91"/>
      <c r="X23" s="91"/>
      <c r="Y23" s="91"/>
      <c r="Z23" s="91"/>
      <c r="AA23" s="91"/>
      <c r="AB23" s="91"/>
      <c r="AC23" s="91"/>
      <c r="AD23" s="91"/>
    </row>
    <row r="24" spans="1:30" x14ac:dyDescent="0.35">
      <c r="A24" s="91"/>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row>
    <row r="25" spans="1:30" x14ac:dyDescent="0.35">
      <c r="A25" s="91"/>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row>
    <row r="26" spans="1:30" x14ac:dyDescent="0.35">
      <c r="A26" s="91"/>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row>
    <row r="27" spans="1:30" x14ac:dyDescent="0.35">
      <c r="A27" s="9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row>
    <row r="28" spans="1:30" x14ac:dyDescent="0.35">
      <c r="A28" s="91"/>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row>
    <row r="29" spans="1:30" x14ac:dyDescent="0.35">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row>
    <row r="30" spans="1:30" x14ac:dyDescent="0.35">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row>
    <row r="31" spans="1:30" x14ac:dyDescent="0.35">
      <c r="A31" s="91"/>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row>
    <row r="32" spans="1:30" x14ac:dyDescent="0.35">
      <c r="A32" s="91"/>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row>
    <row r="33" spans="1:30" x14ac:dyDescent="0.35">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row>
    <row r="34" spans="1:30" x14ac:dyDescent="0.35">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row>
    <row r="35" spans="1:30" x14ac:dyDescent="0.3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row>
  </sheetData>
  <sheetProtection algorithmName="SHA-512" hashValue="thVWyeE+6sz5alFqPoBJ6+n3YfgzpS5gCSTSLjUYLpPfwS0QO5iZZKJqAdftwxKAjpFmtlWF4ib30mGr0FUlXA==" saltValue="MXwej6SP5x2QV/RPj90jtQ==" spinCount="100000" sheet="1" insertRows="0" deleteRows="0" selectLockedCells="1"/>
  <mergeCells count="3">
    <mergeCell ref="A18:B18"/>
    <mergeCell ref="A1:E1"/>
    <mergeCell ref="A3:E3"/>
  </mergeCells>
  <conditionalFormatting sqref="F16">
    <cfRule type="cellIs" dxfId="10" priority="2" operator="lessThan">
      <formula>100</formula>
    </cfRule>
    <cfRule type="cellIs" dxfId="9" priority="3" operator="greaterThan">
      <formula>100</formula>
    </cfRule>
  </conditionalFormatting>
  <conditionalFormatting sqref="G6:R15">
    <cfRule type="cellIs" dxfId="8" priority="1" operator="greaterThan">
      <formula>0</formula>
    </cfRule>
  </conditionalFormatting>
  <dataValidations count="1">
    <dataValidation type="decimal" errorStyle="warning" operator="greaterThanOrEqual" allowBlank="1" showInputMessage="1" showErrorMessage="1" errorTitle="Over 2 %" error="You cannot exceed 2% synthetic moieties" promptTitle="Over 2 %" prompt="You cannot exceed 2% synthetic moieties" sqref="H16" xr:uid="{0F6F7A74-C155-4196-A6F3-D52CADA5C469}">
      <formula1>2.1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D87965C-6B23-4B98-8F45-5B5BECAFAF3C}">
          <x14:formula1>
            <xm:f>'Version 4 issued April 2024'!$A$4:$A$8</xm:f>
          </x14:formula1>
          <xm:sqref>C6:C15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96F5-D3F5-47EE-B1CC-F2303968FFF3}">
  <sheetPr codeName="Sheet2"/>
  <dimension ref="A1:M27"/>
  <sheetViews>
    <sheetView zoomScale="85" zoomScaleNormal="85" workbookViewId="0">
      <selection activeCell="A13" sqref="A13"/>
    </sheetView>
  </sheetViews>
  <sheetFormatPr defaultColWidth="9.1796875" defaultRowHeight="15.5" x14ac:dyDescent="0.35"/>
  <cols>
    <col min="1" max="1" width="25.1796875" style="144" customWidth="1"/>
    <col min="2" max="2" width="39.7265625" style="144" customWidth="1"/>
    <col min="3" max="4" width="15.7265625" style="144" customWidth="1"/>
    <col min="5" max="5" width="10.7265625" style="88" hidden="1" customWidth="1"/>
    <col min="6" max="6" width="15.7265625" style="144" customWidth="1"/>
    <col min="7" max="7" width="10.7265625" style="88" hidden="1" customWidth="1"/>
    <col min="8" max="8" width="15.7265625" style="88" customWidth="1"/>
    <col min="9" max="9" width="10.7265625" style="88" hidden="1" customWidth="1"/>
    <col min="10" max="10" width="15.7265625" style="88" customWidth="1"/>
    <col min="11" max="11" width="10.7265625" style="88" hidden="1" customWidth="1"/>
    <col min="12" max="12" width="9.1796875" style="144"/>
    <col min="13" max="13" width="13.7265625" style="144" customWidth="1"/>
    <col min="14" max="16384" width="9.1796875" style="144"/>
  </cols>
  <sheetData>
    <row r="1" spans="1:13" ht="88.5" customHeight="1" x14ac:dyDescent="0.35">
      <c r="A1" s="325" t="s">
        <v>58</v>
      </c>
      <c r="B1" s="325"/>
      <c r="C1" s="325"/>
      <c r="D1" s="325"/>
      <c r="E1" s="325"/>
    </row>
    <row r="3" spans="1:13" ht="51.75" customHeight="1" thickBot="1" x14ac:dyDescent="0.4">
      <c r="A3" s="326" t="s">
        <v>60</v>
      </c>
      <c r="B3" s="326"/>
      <c r="C3" s="326"/>
      <c r="D3" s="326"/>
      <c r="E3" s="326"/>
    </row>
    <row r="4" spans="1:13" ht="46.4" customHeight="1" thickBot="1" x14ac:dyDescent="0.4">
      <c r="H4" s="322" t="s">
        <v>63</v>
      </c>
      <c r="I4" s="323"/>
      <c r="J4" s="324"/>
      <c r="K4" s="149"/>
    </row>
    <row r="5" spans="1:13" s="88" customFormat="1" ht="65.5" thickBot="1" x14ac:dyDescent="0.4">
      <c r="A5" s="63" t="s">
        <v>41</v>
      </c>
      <c r="B5" s="64" t="s">
        <v>4</v>
      </c>
      <c r="C5" s="122" t="s">
        <v>62</v>
      </c>
      <c r="D5" s="123" t="s">
        <v>13</v>
      </c>
      <c r="E5" s="124" t="s">
        <v>10</v>
      </c>
      <c r="F5" s="124" t="s">
        <v>50</v>
      </c>
      <c r="G5" s="124" t="s">
        <v>11</v>
      </c>
      <c r="H5" s="220" t="s">
        <v>47</v>
      </c>
      <c r="I5" s="125" t="s">
        <v>72</v>
      </c>
      <c r="J5" s="227" t="s">
        <v>48</v>
      </c>
      <c r="K5" s="126" t="s">
        <v>71</v>
      </c>
      <c r="M5" s="108" t="s">
        <v>12</v>
      </c>
    </row>
    <row r="6" spans="1:13" ht="30" customHeight="1" thickBot="1" x14ac:dyDescent="0.4">
      <c r="A6" s="221"/>
      <c r="B6" s="65"/>
      <c r="C6" s="110">
        <v>0</v>
      </c>
      <c r="D6" s="103">
        <v>0</v>
      </c>
      <c r="E6" s="99">
        <f>SUM(C6*D6)/100</f>
        <v>0</v>
      </c>
      <c r="F6" s="101">
        <v>0</v>
      </c>
      <c r="G6" s="219">
        <f>SUM(C6*F6)/100</f>
        <v>0</v>
      </c>
      <c r="H6" s="223">
        <v>0</v>
      </c>
      <c r="I6" s="100">
        <f>SUM(C6*H6)/100</f>
        <v>0</v>
      </c>
      <c r="J6" s="228">
        <v>0</v>
      </c>
      <c r="K6" s="117">
        <f>SUM(C6*J6)/100</f>
        <v>0</v>
      </c>
      <c r="M6" s="109">
        <v>0</v>
      </c>
    </row>
    <row r="7" spans="1:13" ht="30" customHeight="1" x14ac:dyDescent="0.35">
      <c r="A7" s="222"/>
      <c r="B7" s="66"/>
      <c r="C7" s="105">
        <v>0</v>
      </c>
      <c r="D7" s="103">
        <v>0</v>
      </c>
      <c r="E7" s="99">
        <f t="shared" ref="E7:E15" si="0">SUM(C7*D7)/100</f>
        <v>0</v>
      </c>
      <c r="F7" s="103">
        <v>0</v>
      </c>
      <c r="G7" s="219">
        <f t="shared" ref="G7:G15" si="1">SUM(C7*F7)/100</f>
        <v>0</v>
      </c>
      <c r="H7" s="223">
        <v>0</v>
      </c>
      <c r="I7" s="100">
        <f t="shared" ref="I7:I14" si="2">SUM(C7*H7)/100</f>
        <v>0</v>
      </c>
      <c r="J7" s="228">
        <v>0</v>
      </c>
      <c r="K7" s="117">
        <f t="shared" ref="K7:K15" si="3">SUM(C7*J7)/100</f>
        <v>0</v>
      </c>
    </row>
    <row r="8" spans="1:13" ht="30" customHeight="1" x14ac:dyDescent="0.35">
      <c r="A8" s="222"/>
      <c r="B8" s="66"/>
      <c r="C8" s="105">
        <v>0</v>
      </c>
      <c r="D8" s="103">
        <v>0</v>
      </c>
      <c r="E8" s="99">
        <f t="shared" si="0"/>
        <v>0</v>
      </c>
      <c r="F8" s="101">
        <v>0</v>
      </c>
      <c r="G8" s="219">
        <f t="shared" si="1"/>
        <v>0</v>
      </c>
      <c r="H8" s="223">
        <v>0</v>
      </c>
      <c r="I8" s="100">
        <f t="shared" si="2"/>
        <v>0</v>
      </c>
      <c r="J8" s="228">
        <v>0</v>
      </c>
      <c r="K8" s="117">
        <f t="shared" si="3"/>
        <v>0</v>
      </c>
    </row>
    <row r="9" spans="1:13" ht="30" customHeight="1" x14ac:dyDescent="0.35">
      <c r="A9" s="222"/>
      <c r="B9" s="66"/>
      <c r="C9" s="105">
        <v>0</v>
      </c>
      <c r="D9" s="103">
        <v>0</v>
      </c>
      <c r="E9" s="99">
        <f t="shared" si="0"/>
        <v>0</v>
      </c>
      <c r="F9" s="103">
        <v>0</v>
      </c>
      <c r="G9" s="219">
        <f t="shared" si="1"/>
        <v>0</v>
      </c>
      <c r="H9" s="223">
        <v>0</v>
      </c>
      <c r="I9" s="100">
        <f t="shared" si="2"/>
        <v>0</v>
      </c>
      <c r="J9" s="228">
        <v>0</v>
      </c>
      <c r="K9" s="117">
        <f t="shared" si="3"/>
        <v>0</v>
      </c>
    </row>
    <row r="10" spans="1:13" ht="30" customHeight="1" x14ac:dyDescent="0.35">
      <c r="A10" s="222"/>
      <c r="B10" s="66"/>
      <c r="C10" s="105">
        <v>0</v>
      </c>
      <c r="D10" s="103">
        <v>0</v>
      </c>
      <c r="E10" s="99">
        <f t="shared" si="0"/>
        <v>0</v>
      </c>
      <c r="F10" s="103">
        <v>0</v>
      </c>
      <c r="G10" s="219">
        <f t="shared" si="1"/>
        <v>0</v>
      </c>
      <c r="H10" s="223">
        <v>0</v>
      </c>
      <c r="I10" s="100">
        <f t="shared" si="2"/>
        <v>0</v>
      </c>
      <c r="J10" s="228">
        <v>0</v>
      </c>
      <c r="K10" s="117">
        <f t="shared" si="3"/>
        <v>0</v>
      </c>
    </row>
    <row r="11" spans="1:13" ht="30" customHeight="1" x14ac:dyDescent="0.35">
      <c r="A11" s="222"/>
      <c r="B11" s="66"/>
      <c r="C11" s="106">
        <v>0</v>
      </c>
      <c r="D11" s="103">
        <v>0</v>
      </c>
      <c r="E11" s="99">
        <f t="shared" si="0"/>
        <v>0</v>
      </c>
      <c r="F11" s="103">
        <v>0</v>
      </c>
      <c r="G11" s="219">
        <f t="shared" si="1"/>
        <v>0</v>
      </c>
      <c r="H11" s="223">
        <v>0</v>
      </c>
      <c r="I11" s="100">
        <v>0</v>
      </c>
      <c r="J11" s="228">
        <v>0</v>
      </c>
      <c r="K11" s="117">
        <f t="shared" si="3"/>
        <v>0</v>
      </c>
    </row>
    <row r="12" spans="1:13" ht="30" customHeight="1" x14ac:dyDescent="0.35">
      <c r="A12" s="60"/>
      <c r="B12" s="66"/>
      <c r="C12" s="106">
        <v>0</v>
      </c>
      <c r="D12" s="103">
        <v>0</v>
      </c>
      <c r="E12" s="99">
        <f t="shared" si="0"/>
        <v>0</v>
      </c>
      <c r="F12" s="101">
        <v>0</v>
      </c>
      <c r="G12" s="219">
        <f t="shared" si="1"/>
        <v>0</v>
      </c>
      <c r="H12" s="223">
        <v>0</v>
      </c>
      <c r="I12" s="100">
        <f t="shared" si="2"/>
        <v>0</v>
      </c>
      <c r="J12" s="228">
        <v>0</v>
      </c>
      <c r="K12" s="117">
        <f t="shared" si="3"/>
        <v>0</v>
      </c>
    </row>
    <row r="13" spans="1:13" ht="30" customHeight="1" x14ac:dyDescent="0.35">
      <c r="A13" s="60"/>
      <c r="B13" s="66"/>
      <c r="C13" s="106">
        <v>0</v>
      </c>
      <c r="D13" s="103">
        <v>0</v>
      </c>
      <c r="E13" s="99">
        <f t="shared" si="0"/>
        <v>0</v>
      </c>
      <c r="F13" s="101">
        <v>0</v>
      </c>
      <c r="G13" s="219">
        <f t="shared" si="1"/>
        <v>0</v>
      </c>
      <c r="H13" s="223">
        <v>0</v>
      </c>
      <c r="I13" s="100">
        <f t="shared" si="2"/>
        <v>0</v>
      </c>
      <c r="J13" s="228">
        <v>0</v>
      </c>
      <c r="K13" s="117">
        <f t="shared" si="3"/>
        <v>0</v>
      </c>
    </row>
    <row r="14" spans="1:13" ht="30" customHeight="1" x14ac:dyDescent="0.35">
      <c r="A14" s="60"/>
      <c r="B14" s="66"/>
      <c r="C14" s="106">
        <v>0</v>
      </c>
      <c r="D14" s="103">
        <v>0</v>
      </c>
      <c r="E14" s="99">
        <f t="shared" si="0"/>
        <v>0</v>
      </c>
      <c r="F14" s="101">
        <v>0</v>
      </c>
      <c r="G14" s="219">
        <f t="shared" si="1"/>
        <v>0</v>
      </c>
      <c r="H14" s="223">
        <v>0</v>
      </c>
      <c r="I14" s="100">
        <f t="shared" si="2"/>
        <v>0</v>
      </c>
      <c r="J14" s="228">
        <v>0</v>
      </c>
      <c r="K14" s="117">
        <f t="shared" si="3"/>
        <v>0</v>
      </c>
    </row>
    <row r="15" spans="1:13" ht="30" customHeight="1" thickBot="1" x14ac:dyDescent="0.4">
      <c r="A15" s="61"/>
      <c r="B15" s="67"/>
      <c r="C15" s="107">
        <v>0</v>
      </c>
      <c r="D15" s="104">
        <v>0</v>
      </c>
      <c r="E15" s="99">
        <f t="shared" si="0"/>
        <v>0</v>
      </c>
      <c r="F15" s="102">
        <v>0</v>
      </c>
      <c r="G15" s="219">
        <f t="shared" si="1"/>
        <v>0</v>
      </c>
      <c r="H15" s="224">
        <v>0</v>
      </c>
      <c r="I15" s="116">
        <f>SUM(C15*H15)/100</f>
        <v>0</v>
      </c>
      <c r="J15" s="229">
        <v>0</v>
      </c>
      <c r="K15" s="118">
        <f t="shared" si="3"/>
        <v>0</v>
      </c>
    </row>
    <row r="16" spans="1:13" x14ac:dyDescent="0.35">
      <c r="A16" s="130"/>
      <c r="B16" s="150" t="s">
        <v>59</v>
      </c>
      <c r="C16" s="115">
        <f>SUM(C6:C15)</f>
        <v>0</v>
      </c>
      <c r="D16" s="96"/>
      <c r="E16" s="128">
        <f>SUM(E6:E15)</f>
        <v>0</v>
      </c>
      <c r="F16" s="96"/>
      <c r="G16" s="128">
        <f>SUM(G6:G15)</f>
        <v>0</v>
      </c>
      <c r="H16" s="96"/>
      <c r="I16" s="128">
        <f>SUM(I6:I15)</f>
        <v>0</v>
      </c>
      <c r="J16" s="96"/>
      <c r="K16" s="131">
        <f>SUM(K6:K15)</f>
        <v>0</v>
      </c>
    </row>
    <row r="17" spans="1:11" x14ac:dyDescent="0.35">
      <c r="A17" s="137"/>
      <c r="B17" s="138"/>
      <c r="C17" s="139"/>
      <c r="D17" s="140"/>
      <c r="E17" s="141"/>
      <c r="F17" s="140"/>
      <c r="G17" s="141"/>
      <c r="H17" s="140"/>
      <c r="I17" s="141"/>
      <c r="J17" s="148"/>
      <c r="K17" s="141"/>
    </row>
    <row r="18" spans="1:11" ht="26.25" customHeight="1" x14ac:dyDescent="0.35">
      <c r="B18" s="132" t="s">
        <v>70</v>
      </c>
      <c r="C18" s="133"/>
      <c r="D18" s="134" t="s">
        <v>68</v>
      </c>
      <c r="E18" s="134"/>
      <c r="F18" s="134" t="s">
        <v>69</v>
      </c>
      <c r="G18" s="135"/>
      <c r="H18" s="225" t="s">
        <v>66</v>
      </c>
      <c r="I18" s="136"/>
      <c r="J18" s="230" t="s">
        <v>67</v>
      </c>
    </row>
    <row r="19" spans="1:11" x14ac:dyDescent="0.35">
      <c r="D19" s="119">
        <f>ROUNDDOWN(E16,2)</f>
        <v>0</v>
      </c>
      <c r="E19" s="119"/>
      <c r="F19" s="119">
        <f>ROUNDDOWN(G16,2)</f>
        <v>0</v>
      </c>
      <c r="G19" s="121"/>
      <c r="H19" s="226">
        <f>ROUNDDOWN(I16,2)</f>
        <v>0</v>
      </c>
      <c r="I19" s="120"/>
      <c r="J19" s="231">
        <f>ROUNDDOWN(K16,2)</f>
        <v>0</v>
      </c>
    </row>
    <row r="21" spans="1:11" ht="36.75" customHeight="1" thickBot="1" x14ac:dyDescent="0.4">
      <c r="A21" s="318" t="s">
        <v>61</v>
      </c>
      <c r="B21" s="319"/>
      <c r="D21" s="147"/>
      <c r="E21" s="147"/>
    </row>
    <row r="22" spans="1:11" ht="16" thickBot="1" x14ac:dyDescent="0.4">
      <c r="A22" s="98" t="s">
        <v>13</v>
      </c>
      <c r="B22" s="127" t="str">
        <f>IF(C16&gt;0,ROUNDDOWN(E16/(100-M6)*100,2),"")</f>
        <v/>
      </c>
      <c r="C22" s="146"/>
    </row>
    <row r="23" spans="1:11" ht="16" thickBot="1" x14ac:dyDescent="0.4">
      <c r="A23" s="98" t="s">
        <v>14</v>
      </c>
      <c r="B23" s="127" t="str">
        <f>IF(C16&gt;0,ROUNDDOWN((G16/(100-M6))*100,2),"")</f>
        <v/>
      </c>
    </row>
    <row r="24" spans="1:11" ht="45" customHeight="1" thickBot="1" x14ac:dyDescent="0.4">
      <c r="A24" s="142" t="s">
        <v>73</v>
      </c>
      <c r="B24" s="143" t="str">
        <f>IF(C16&gt;0,(((B23/B22)*100)),"100")</f>
        <v>100</v>
      </c>
      <c r="C24" s="320" t="s">
        <v>74</v>
      </c>
      <c r="D24" s="321"/>
      <c r="E24" s="321"/>
      <c r="F24" s="197" t="str">
        <f>B24</f>
        <v>100</v>
      </c>
    </row>
    <row r="27" spans="1:11" x14ac:dyDescent="0.35">
      <c r="D27" s="145"/>
    </row>
  </sheetData>
  <sheetProtection algorithmName="SHA-512" hashValue="PHEY1OEuDwLRWMRAgfSVy+beZEloo0mjqfzmOkm0W2TaAXFwA6sw0NdRmzktIpEcy3rZuviFLEPCFlVQFsuDqg==" saltValue="ySZ90oxInA8hj3AKwtBClA==" spinCount="100000" sheet="1" insertRows="0" deleteRows="0" selectLockedCells="1"/>
  <mergeCells count="5">
    <mergeCell ref="A21:B21"/>
    <mergeCell ref="C24:E24"/>
    <mergeCell ref="H4:J4"/>
    <mergeCell ref="A1:E1"/>
    <mergeCell ref="A3:E3"/>
  </mergeCells>
  <conditionalFormatting sqref="C16">
    <cfRule type="cellIs" dxfId="7" priority="1" operator="lessThan">
      <formula>100</formula>
    </cfRule>
    <cfRule type="cellIs" dxfId="6" priority="2" operator="greaterThan">
      <formula>100</formula>
    </cfRule>
  </conditionalFormatting>
  <conditionalFormatting sqref="D6:K15">
    <cfRule type="cellIs" dxfId="5" priority="3" operator="greater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97783-C85F-42B6-9D32-CA7D25134D89}">
  <sheetPr codeName="Sheet3"/>
  <dimension ref="A1:U32"/>
  <sheetViews>
    <sheetView topLeftCell="A3" zoomScale="85" zoomScaleNormal="85" workbookViewId="0">
      <selection activeCell="A7" sqref="A7"/>
    </sheetView>
  </sheetViews>
  <sheetFormatPr defaultColWidth="9.1796875" defaultRowHeight="15.5" x14ac:dyDescent="0.35"/>
  <cols>
    <col min="1" max="1" width="22.81640625" style="144" customWidth="1"/>
    <col min="2" max="3" width="21.1796875" style="144" customWidth="1"/>
    <col min="4" max="4" width="23.453125" style="144" customWidth="1"/>
    <col min="5" max="5" width="16.7265625" style="144" customWidth="1"/>
    <col min="6" max="6" width="12.7265625" style="144" customWidth="1"/>
    <col min="7" max="7" width="10.453125" style="144" customWidth="1"/>
    <col min="8" max="8" width="9.1796875" style="144" hidden="1" customWidth="1"/>
    <col min="9" max="9" width="9.1796875" style="144" customWidth="1"/>
    <col min="10" max="10" width="9.1796875" style="144" hidden="1" customWidth="1"/>
    <col min="11" max="11" width="9.81640625" style="144" bestFit="1" customWidth="1"/>
    <col min="12" max="12" width="9.1796875" style="144" hidden="1" customWidth="1"/>
    <col min="13" max="13" width="9.81640625" style="144" bestFit="1" customWidth="1"/>
    <col min="14" max="14" width="9.1796875" style="144" hidden="1" customWidth="1"/>
    <col min="15" max="15" width="9.81640625" style="144" bestFit="1" customWidth="1"/>
    <col min="16" max="16" width="9.1796875" style="144" hidden="1" customWidth="1"/>
    <col min="17" max="17" width="9.1796875" style="144" customWidth="1"/>
    <col min="18" max="18" width="9.1796875" style="144" hidden="1" customWidth="1"/>
    <col min="19" max="19" width="9.81640625" style="144" bestFit="1" customWidth="1"/>
    <col min="20" max="20" width="9.1796875" style="144" hidden="1" customWidth="1"/>
    <col min="21" max="21" width="14.1796875" style="144" customWidth="1"/>
    <col min="22" max="16384" width="9.1796875" style="144"/>
  </cols>
  <sheetData>
    <row r="1" spans="1:21" ht="88.5" customHeight="1" x14ac:dyDescent="0.35">
      <c r="A1" s="335" t="s">
        <v>77</v>
      </c>
      <c r="B1" s="335"/>
      <c r="C1" s="335"/>
      <c r="D1" s="335"/>
      <c r="E1" s="335"/>
      <c r="U1" s="267"/>
    </row>
    <row r="2" spans="1:21" x14ac:dyDescent="0.35">
      <c r="A2" s="265"/>
      <c r="B2" s="266"/>
      <c r="C2" s="266"/>
      <c r="D2" s="266"/>
    </row>
    <row r="3" spans="1:21" ht="98.25" customHeight="1" x14ac:dyDescent="0.35">
      <c r="A3" s="317" t="s">
        <v>78</v>
      </c>
      <c r="B3" s="317"/>
      <c r="C3" s="317"/>
      <c r="D3" s="317"/>
      <c r="E3" s="317"/>
      <c r="U3" s="163"/>
    </row>
    <row r="4" spans="1:21" ht="16.5" customHeight="1" thickBot="1" x14ac:dyDescent="0.4"/>
    <row r="5" spans="1:21" ht="65.5" thickBot="1" x14ac:dyDescent="0.4">
      <c r="A5" s="74" t="s">
        <v>41</v>
      </c>
      <c r="B5" s="58" t="s">
        <v>54</v>
      </c>
      <c r="C5" s="58" t="s">
        <v>53</v>
      </c>
      <c r="D5" s="63" t="s">
        <v>5</v>
      </c>
      <c r="E5" s="64" t="s">
        <v>42</v>
      </c>
      <c r="F5" s="122" t="s">
        <v>62</v>
      </c>
      <c r="G5" s="123" t="s">
        <v>45</v>
      </c>
      <c r="H5" s="169" t="s">
        <v>6</v>
      </c>
      <c r="I5" s="124" t="s">
        <v>46</v>
      </c>
      <c r="J5" s="124" t="s">
        <v>7</v>
      </c>
      <c r="K5" s="124" t="s">
        <v>47</v>
      </c>
      <c r="L5" s="124" t="s">
        <v>8</v>
      </c>
      <c r="M5" s="124" t="s">
        <v>48</v>
      </c>
      <c r="N5" s="124" t="s">
        <v>9</v>
      </c>
      <c r="O5" s="124" t="s">
        <v>13</v>
      </c>
      <c r="P5" s="124" t="s">
        <v>10</v>
      </c>
      <c r="Q5" s="125" t="s">
        <v>50</v>
      </c>
      <c r="R5" s="125" t="s">
        <v>11</v>
      </c>
      <c r="S5" s="125" t="s">
        <v>15</v>
      </c>
      <c r="T5" s="62"/>
      <c r="U5" s="185" t="s">
        <v>80</v>
      </c>
    </row>
    <row r="6" spans="1:21" ht="16" thickBot="1" x14ac:dyDescent="0.4">
      <c r="A6" s="183" t="s">
        <v>16</v>
      </c>
      <c r="B6" s="164"/>
      <c r="C6" s="164"/>
      <c r="D6" s="164"/>
      <c r="E6" s="164"/>
      <c r="F6" s="164"/>
      <c r="G6" s="164"/>
      <c r="H6" s="164"/>
      <c r="I6" s="164"/>
      <c r="J6" s="164"/>
      <c r="K6" s="164"/>
      <c r="L6" s="164"/>
      <c r="M6" s="164"/>
      <c r="N6" s="164"/>
      <c r="O6" s="164"/>
      <c r="P6" s="164"/>
      <c r="Q6" s="164"/>
      <c r="R6" s="164"/>
      <c r="S6" s="165"/>
      <c r="T6" s="62"/>
      <c r="U6" s="164"/>
    </row>
    <row r="7" spans="1:21" ht="30" customHeight="1" thickBot="1" x14ac:dyDescent="0.4">
      <c r="A7" s="151"/>
      <c r="B7" s="152"/>
      <c r="C7" s="152"/>
      <c r="D7" s="152"/>
      <c r="E7" s="174"/>
      <c r="F7" s="176">
        <v>0</v>
      </c>
      <c r="G7" s="175">
        <v>0</v>
      </c>
      <c r="H7" s="159">
        <f>ROUNDUP(SUM(G7*F7)/100,2)</f>
        <v>0</v>
      </c>
      <c r="I7" s="160">
        <v>0</v>
      </c>
      <c r="J7" s="159">
        <f>ROUNDUP(SUM(F7*I7)/100,2)</f>
        <v>0</v>
      </c>
      <c r="K7" s="160">
        <v>0</v>
      </c>
      <c r="L7" s="159">
        <f>ROUNDDOWN(SUM(F7*K7)/100,2)</f>
        <v>0</v>
      </c>
      <c r="M7" s="160">
        <v>0</v>
      </c>
      <c r="N7" s="159">
        <f>ROUNDDOWN(SUM(F7*M7)/100,2)</f>
        <v>0</v>
      </c>
      <c r="O7" s="160">
        <v>0</v>
      </c>
      <c r="P7" s="242"/>
      <c r="Q7" s="161">
        <v>0</v>
      </c>
      <c r="R7" s="245"/>
      <c r="S7" s="162">
        <v>0</v>
      </c>
      <c r="T7" s="62"/>
      <c r="U7" s="186"/>
    </row>
    <row r="8" spans="1:21" ht="16.5" customHeight="1" thickBot="1" x14ac:dyDescent="0.4">
      <c r="A8" s="184" t="s">
        <v>17</v>
      </c>
      <c r="B8" s="166"/>
      <c r="C8" s="166"/>
      <c r="D8" s="166"/>
      <c r="E8" s="166"/>
      <c r="F8" s="167"/>
      <c r="G8" s="167"/>
      <c r="H8" s="167"/>
      <c r="I8" s="167"/>
      <c r="J8" s="167"/>
      <c r="K8" s="167"/>
      <c r="L8" s="167"/>
      <c r="M8" s="167"/>
      <c r="N8" s="167"/>
      <c r="O8" s="167"/>
      <c r="P8" s="167"/>
      <c r="Q8" s="167"/>
      <c r="R8" s="167"/>
      <c r="S8" s="168"/>
      <c r="T8" s="62"/>
      <c r="U8" s="167"/>
    </row>
    <row r="9" spans="1:21" ht="78.5" hidden="1" thickBot="1" x14ac:dyDescent="0.4">
      <c r="A9" s="74" t="s">
        <v>41</v>
      </c>
      <c r="B9" s="58" t="s">
        <v>54</v>
      </c>
      <c r="C9" s="58" t="s">
        <v>53</v>
      </c>
      <c r="D9" s="63" t="s">
        <v>5</v>
      </c>
      <c r="E9" s="64" t="s">
        <v>42</v>
      </c>
      <c r="F9" s="122" t="s">
        <v>62</v>
      </c>
      <c r="G9" s="123" t="s">
        <v>79</v>
      </c>
      <c r="H9" s="169" t="s">
        <v>6</v>
      </c>
      <c r="I9" s="124" t="s">
        <v>46</v>
      </c>
      <c r="J9" s="124" t="s">
        <v>7</v>
      </c>
      <c r="K9" s="124" t="s">
        <v>47</v>
      </c>
      <c r="L9" s="124" t="s">
        <v>8</v>
      </c>
      <c r="M9" s="124" t="s">
        <v>48</v>
      </c>
      <c r="N9" s="124" t="s">
        <v>9</v>
      </c>
      <c r="O9" s="170" t="s">
        <v>13</v>
      </c>
      <c r="P9" s="243"/>
      <c r="Q9" s="171" t="s">
        <v>18</v>
      </c>
      <c r="R9" s="171"/>
      <c r="S9" s="171" t="s">
        <v>50</v>
      </c>
      <c r="T9" s="172" t="s">
        <v>19</v>
      </c>
      <c r="U9" s="173" t="s">
        <v>80</v>
      </c>
    </row>
    <row r="10" spans="1:21" ht="30" customHeight="1" x14ac:dyDescent="0.35">
      <c r="A10" s="180"/>
      <c r="B10" s="181"/>
      <c r="C10" s="200"/>
      <c r="D10" s="181"/>
      <c r="E10" s="182"/>
      <c r="F10" s="177">
        <v>0</v>
      </c>
      <c r="G10" s="103">
        <v>0</v>
      </c>
      <c r="H10" s="99">
        <f t="shared" ref="H10:H17" si="0">SUM(G10*F10)/100</f>
        <v>0</v>
      </c>
      <c r="I10" s="101">
        <v>0</v>
      </c>
      <c r="J10" s="99">
        <f t="shared" ref="J10:J17" si="1">SUM(F10*I10)/100</f>
        <v>0</v>
      </c>
      <c r="K10" s="101">
        <v>0</v>
      </c>
      <c r="L10" s="202">
        <f t="shared" ref="L10:L17" si="2">SUM(F10*K10)/100</f>
        <v>0</v>
      </c>
      <c r="M10" s="203">
        <v>0</v>
      </c>
      <c r="N10" s="202">
        <f t="shared" ref="N10:N17" si="3">SUM(F10*M10)/100</f>
        <v>0</v>
      </c>
      <c r="O10" s="203">
        <v>0</v>
      </c>
      <c r="P10" s="202">
        <f t="shared" ref="P10:P17" si="4">SUM(F10*O10)/100</f>
        <v>0</v>
      </c>
      <c r="Q10" s="204">
        <v>0</v>
      </c>
      <c r="R10" s="156">
        <f>SUM(F10*Q10)/100</f>
        <v>0</v>
      </c>
      <c r="S10" s="246"/>
      <c r="T10" s="97"/>
      <c r="U10" s="187"/>
    </row>
    <row r="11" spans="1:21" ht="30" customHeight="1" x14ac:dyDescent="0.35">
      <c r="A11" s="153"/>
      <c r="B11" s="60"/>
      <c r="C11" s="60"/>
      <c r="D11" s="60"/>
      <c r="E11" s="66"/>
      <c r="F11" s="106">
        <v>0</v>
      </c>
      <c r="G11" s="103">
        <v>0</v>
      </c>
      <c r="H11" s="99">
        <f t="shared" si="0"/>
        <v>0</v>
      </c>
      <c r="I11" s="101">
        <v>0</v>
      </c>
      <c r="J11" s="99">
        <f>SUM(F11*I11)/100</f>
        <v>0</v>
      </c>
      <c r="K11" s="101">
        <v>0</v>
      </c>
      <c r="L11" s="205">
        <f t="shared" si="2"/>
        <v>0</v>
      </c>
      <c r="M11" s="206">
        <v>0</v>
      </c>
      <c r="N11" s="205">
        <f t="shared" si="3"/>
        <v>0</v>
      </c>
      <c r="O11" s="206">
        <v>0</v>
      </c>
      <c r="P11" s="205">
        <f t="shared" si="4"/>
        <v>0</v>
      </c>
      <c r="Q11" s="207">
        <v>0</v>
      </c>
      <c r="R11" s="157">
        <f>SUM(F11*Q11)/100</f>
        <v>0</v>
      </c>
      <c r="S11" s="247"/>
      <c r="T11" s="97"/>
      <c r="U11" s="188"/>
    </row>
    <row r="12" spans="1:21" ht="30" customHeight="1" x14ac:dyDescent="0.35">
      <c r="A12" s="153"/>
      <c r="B12" s="60"/>
      <c r="C12" s="60"/>
      <c r="D12" s="60"/>
      <c r="E12" s="66"/>
      <c r="F12" s="106">
        <v>0</v>
      </c>
      <c r="G12" s="103">
        <v>0</v>
      </c>
      <c r="H12" s="99">
        <f t="shared" si="0"/>
        <v>0</v>
      </c>
      <c r="I12" s="101">
        <v>0</v>
      </c>
      <c r="J12" s="99">
        <f t="shared" si="1"/>
        <v>0</v>
      </c>
      <c r="K12" s="101">
        <v>0</v>
      </c>
      <c r="L12" s="205">
        <f t="shared" si="2"/>
        <v>0</v>
      </c>
      <c r="M12" s="206">
        <v>0</v>
      </c>
      <c r="N12" s="205">
        <f t="shared" si="3"/>
        <v>0</v>
      </c>
      <c r="O12" s="206">
        <v>0</v>
      </c>
      <c r="P12" s="205">
        <f t="shared" si="4"/>
        <v>0</v>
      </c>
      <c r="Q12" s="207">
        <v>0</v>
      </c>
      <c r="R12" s="156">
        <f t="shared" ref="R12:R17" si="5">SUM(F12*Q12)/100</f>
        <v>0</v>
      </c>
      <c r="S12" s="247"/>
      <c r="T12" s="97"/>
      <c r="U12" s="188"/>
    </row>
    <row r="13" spans="1:21" ht="30" customHeight="1" x14ac:dyDescent="0.35">
      <c r="A13" s="153"/>
      <c r="B13" s="60"/>
      <c r="C13" s="60"/>
      <c r="D13" s="60"/>
      <c r="E13" s="66"/>
      <c r="F13" s="106">
        <v>0</v>
      </c>
      <c r="G13" s="103">
        <v>0</v>
      </c>
      <c r="H13" s="99">
        <f t="shared" si="0"/>
        <v>0</v>
      </c>
      <c r="I13" s="101">
        <v>0</v>
      </c>
      <c r="J13" s="99">
        <f t="shared" si="1"/>
        <v>0</v>
      </c>
      <c r="K13" s="101">
        <v>0</v>
      </c>
      <c r="L13" s="205">
        <f t="shared" si="2"/>
        <v>0</v>
      </c>
      <c r="M13" s="206">
        <v>0</v>
      </c>
      <c r="N13" s="205">
        <f t="shared" si="3"/>
        <v>0</v>
      </c>
      <c r="O13" s="206">
        <v>0</v>
      </c>
      <c r="P13" s="205">
        <f t="shared" si="4"/>
        <v>0</v>
      </c>
      <c r="Q13" s="207">
        <v>0</v>
      </c>
      <c r="R13" s="157">
        <f t="shared" si="5"/>
        <v>0</v>
      </c>
      <c r="S13" s="247"/>
      <c r="T13" s="97"/>
      <c r="U13" s="188"/>
    </row>
    <row r="14" spans="1:21" ht="30" customHeight="1" x14ac:dyDescent="0.35">
      <c r="A14" s="153"/>
      <c r="B14" s="60"/>
      <c r="C14" s="60"/>
      <c r="D14" s="60"/>
      <c r="E14" s="66"/>
      <c r="F14" s="106">
        <v>0</v>
      </c>
      <c r="G14" s="103">
        <v>0</v>
      </c>
      <c r="H14" s="99">
        <f t="shared" si="0"/>
        <v>0</v>
      </c>
      <c r="I14" s="101">
        <v>0</v>
      </c>
      <c r="J14" s="99">
        <f t="shared" si="1"/>
        <v>0</v>
      </c>
      <c r="K14" s="101">
        <v>0</v>
      </c>
      <c r="L14" s="205">
        <f t="shared" si="2"/>
        <v>0</v>
      </c>
      <c r="M14" s="206">
        <v>0</v>
      </c>
      <c r="N14" s="205">
        <f t="shared" si="3"/>
        <v>0</v>
      </c>
      <c r="O14" s="206">
        <v>0</v>
      </c>
      <c r="P14" s="205">
        <f t="shared" si="4"/>
        <v>0</v>
      </c>
      <c r="Q14" s="207">
        <v>0</v>
      </c>
      <c r="R14" s="156">
        <f t="shared" si="5"/>
        <v>0</v>
      </c>
      <c r="S14" s="247"/>
      <c r="T14" s="97"/>
      <c r="U14" s="188"/>
    </row>
    <row r="15" spans="1:21" ht="30" customHeight="1" x14ac:dyDescent="0.35">
      <c r="A15" s="153"/>
      <c r="B15" s="60"/>
      <c r="C15" s="60"/>
      <c r="D15" s="60"/>
      <c r="E15" s="66"/>
      <c r="F15" s="106">
        <v>0</v>
      </c>
      <c r="G15" s="103">
        <v>0</v>
      </c>
      <c r="H15" s="99">
        <f t="shared" si="0"/>
        <v>0</v>
      </c>
      <c r="I15" s="101">
        <v>0</v>
      </c>
      <c r="J15" s="99">
        <f t="shared" si="1"/>
        <v>0</v>
      </c>
      <c r="K15" s="101">
        <v>0</v>
      </c>
      <c r="L15" s="205">
        <f t="shared" si="2"/>
        <v>0</v>
      </c>
      <c r="M15" s="206">
        <v>0</v>
      </c>
      <c r="N15" s="205">
        <f t="shared" si="3"/>
        <v>0</v>
      </c>
      <c r="O15" s="206">
        <v>0</v>
      </c>
      <c r="P15" s="205">
        <f t="shared" si="4"/>
        <v>0</v>
      </c>
      <c r="Q15" s="207">
        <v>0</v>
      </c>
      <c r="R15" s="157">
        <f t="shared" si="5"/>
        <v>0</v>
      </c>
      <c r="S15" s="247"/>
      <c r="T15" s="97"/>
      <c r="U15" s="188"/>
    </row>
    <row r="16" spans="1:21" ht="30" customHeight="1" x14ac:dyDescent="0.35">
      <c r="A16" s="153"/>
      <c r="B16" s="60"/>
      <c r="C16" s="59"/>
      <c r="D16" s="60"/>
      <c r="E16" s="66"/>
      <c r="F16" s="106">
        <v>0</v>
      </c>
      <c r="G16" s="103">
        <v>0</v>
      </c>
      <c r="H16" s="99">
        <f t="shared" si="0"/>
        <v>0</v>
      </c>
      <c r="I16" s="101">
        <v>0</v>
      </c>
      <c r="J16" s="99">
        <f t="shared" si="1"/>
        <v>0</v>
      </c>
      <c r="K16" s="101">
        <v>0</v>
      </c>
      <c r="L16" s="205">
        <f t="shared" si="2"/>
        <v>0</v>
      </c>
      <c r="M16" s="206">
        <v>0</v>
      </c>
      <c r="N16" s="205">
        <f t="shared" si="3"/>
        <v>0</v>
      </c>
      <c r="O16" s="206">
        <v>0</v>
      </c>
      <c r="P16" s="205">
        <f t="shared" si="4"/>
        <v>0</v>
      </c>
      <c r="Q16" s="207">
        <v>0</v>
      </c>
      <c r="R16" s="156">
        <f t="shared" si="5"/>
        <v>0</v>
      </c>
      <c r="S16" s="247"/>
      <c r="T16" s="97"/>
      <c r="U16" s="188"/>
    </row>
    <row r="17" spans="1:21" ht="30" customHeight="1" thickBot="1" x14ac:dyDescent="0.4">
      <c r="A17" s="154"/>
      <c r="B17" s="61"/>
      <c r="C17" s="201"/>
      <c r="D17" s="61"/>
      <c r="E17" s="67"/>
      <c r="F17" s="178">
        <v>0</v>
      </c>
      <c r="G17" s="104">
        <v>0</v>
      </c>
      <c r="H17" s="158">
        <f t="shared" si="0"/>
        <v>0</v>
      </c>
      <c r="I17" s="102">
        <v>0</v>
      </c>
      <c r="J17" s="158">
        <f t="shared" si="1"/>
        <v>0</v>
      </c>
      <c r="K17" s="102">
        <v>0</v>
      </c>
      <c r="L17" s="208">
        <f t="shared" si="2"/>
        <v>0</v>
      </c>
      <c r="M17" s="209">
        <v>0</v>
      </c>
      <c r="N17" s="208">
        <f t="shared" si="3"/>
        <v>0</v>
      </c>
      <c r="O17" s="209">
        <v>0</v>
      </c>
      <c r="P17" s="208">
        <f t="shared" si="4"/>
        <v>0</v>
      </c>
      <c r="Q17" s="210">
        <v>0</v>
      </c>
      <c r="R17" s="157">
        <f t="shared" si="5"/>
        <v>0</v>
      </c>
      <c r="S17" s="248"/>
      <c r="T17" s="97"/>
      <c r="U17" s="189"/>
    </row>
    <row r="18" spans="1:21" ht="16.5" customHeight="1" x14ac:dyDescent="0.35">
      <c r="A18" s="62"/>
      <c r="B18" s="62"/>
      <c r="C18" s="62"/>
      <c r="D18" s="62"/>
      <c r="E18" s="75" t="s">
        <v>59</v>
      </c>
      <c r="F18" s="190">
        <f>SUM(F7:F17)</f>
        <v>0</v>
      </c>
      <c r="G18" s="96"/>
      <c r="H18" s="128">
        <f>ROUNDUP(SUM(H7:H17),2)</f>
        <v>0</v>
      </c>
      <c r="I18" s="191"/>
      <c r="J18" s="128">
        <f>ROUNDUP(SUM(J7:J17),2)</f>
        <v>0</v>
      </c>
      <c r="K18" s="191"/>
      <c r="L18" s="128">
        <f>ROUNDDOWN(SUM(L7:L17),2)</f>
        <v>0</v>
      </c>
      <c r="M18" s="191"/>
      <c r="N18" s="128">
        <f>ROUNDDOWN(SUM(N7:N17),2)</f>
        <v>0</v>
      </c>
      <c r="O18" s="191"/>
      <c r="P18" s="129">
        <f>ROUNDDOWN(SUM(Q9:Q9,(O7*F7*0.01)),2)</f>
        <v>0</v>
      </c>
      <c r="Q18" s="191"/>
      <c r="R18" s="192">
        <f>ROUNDDOWN(SUM(R9:R17,(Q7*F7*0.01)),2)</f>
        <v>0</v>
      </c>
      <c r="S18" s="97"/>
      <c r="T18" s="97"/>
      <c r="U18" s="193"/>
    </row>
    <row r="19" spans="1:21" x14ac:dyDescent="0.35">
      <c r="A19" s="137"/>
      <c r="B19" s="137"/>
      <c r="C19" s="137"/>
      <c r="D19" s="137"/>
      <c r="E19" s="137"/>
      <c r="F19" s="137"/>
      <c r="G19" s="137"/>
      <c r="H19" s="137"/>
      <c r="I19" s="137"/>
      <c r="J19" s="137"/>
      <c r="K19" s="137"/>
      <c r="L19" s="137"/>
      <c r="M19" s="137"/>
      <c r="N19" s="137"/>
      <c r="O19" s="137"/>
      <c r="P19" s="137"/>
      <c r="Q19" s="137"/>
      <c r="R19" s="137"/>
      <c r="S19" s="137"/>
      <c r="T19" s="137"/>
      <c r="U19" s="194"/>
    </row>
    <row r="20" spans="1:21" ht="39" customHeight="1" thickBot="1" x14ac:dyDescent="0.4">
      <c r="A20" s="318" t="s">
        <v>55</v>
      </c>
      <c r="B20" s="319"/>
      <c r="E20" s="333" t="s">
        <v>95</v>
      </c>
      <c r="F20" s="333"/>
      <c r="G20" s="213" t="s">
        <v>64</v>
      </c>
      <c r="H20" s="214"/>
      <c r="I20" s="215" t="s">
        <v>65</v>
      </c>
      <c r="J20" s="214"/>
      <c r="K20" s="215" t="s">
        <v>66</v>
      </c>
      <c r="L20" s="214"/>
      <c r="M20" s="215" t="s">
        <v>67</v>
      </c>
      <c r="N20" s="214"/>
      <c r="O20" s="215" t="s">
        <v>68</v>
      </c>
      <c r="P20" s="244"/>
      <c r="Q20" s="215" t="s">
        <v>69</v>
      </c>
      <c r="R20" s="263"/>
      <c r="T20" s="264"/>
    </row>
    <row r="21" spans="1:21" ht="20.149999999999999" customHeight="1" thickBot="1" x14ac:dyDescent="0.4">
      <c r="A21" s="196" t="s">
        <v>83</v>
      </c>
      <c r="B21" s="155" t="str">
        <f>IF((((N18+S7)/(L18+100))*100)=0,"",ROUNDDOWN((((N18+S7)/(L18+100))*100),2))</f>
        <v/>
      </c>
      <c r="E21" s="334"/>
      <c r="F21" s="334"/>
      <c r="G21" s="216">
        <f>ROUNDUP(H18,2)</f>
        <v>0</v>
      </c>
      <c r="H21" s="217"/>
      <c r="I21" s="218">
        <f>ROUNDUP(J18,2)</f>
        <v>0</v>
      </c>
      <c r="J21" s="217"/>
      <c r="K21" s="218">
        <f>ROUNDDOWN(L18,2)</f>
        <v>0</v>
      </c>
      <c r="L21" s="217"/>
      <c r="M21" s="218">
        <f>ROUNDDOWN(N18,2)</f>
        <v>0</v>
      </c>
      <c r="N21" s="217"/>
      <c r="O21" s="218">
        <f>ROUNDDOWN(P18,2)</f>
        <v>0</v>
      </c>
      <c r="P21" s="218"/>
      <c r="Q21" s="218">
        <f>ROUNDDOWN(R18,2)</f>
        <v>0</v>
      </c>
      <c r="R21" s="261"/>
      <c r="T21" s="262"/>
    </row>
    <row r="22" spans="1:21" ht="20.149999999999999" customHeight="1" thickBot="1" x14ac:dyDescent="0.4">
      <c r="A22" s="195" t="s">
        <v>82</v>
      </c>
      <c r="B22" s="155" t="str">
        <f>IF(F18&gt;0,(100-J18-H18),"")</f>
        <v/>
      </c>
      <c r="C22" s="251"/>
      <c r="D22" s="252"/>
      <c r="E22" s="253"/>
      <c r="F22" s="254"/>
      <c r="G22" s="255"/>
      <c r="H22" s="256"/>
      <c r="I22" s="253"/>
      <c r="J22" s="256"/>
      <c r="K22" s="253"/>
      <c r="L22" s="256"/>
      <c r="M22" s="253"/>
      <c r="N22" s="256"/>
      <c r="O22" s="253"/>
      <c r="P22" s="253"/>
      <c r="Q22" s="257"/>
      <c r="R22" s="258"/>
      <c r="S22" s="253"/>
      <c r="T22" s="259"/>
    </row>
    <row r="23" spans="1:21" ht="20.149999999999999" customHeight="1" thickBot="1" x14ac:dyDescent="0.4">
      <c r="A23" s="195" t="s">
        <v>81</v>
      </c>
      <c r="B23" s="155" t="str">
        <f>IF(N18+R18+(Q7*F7)=0,"",ROUNDDOWN((((N18+R18)/F18)*100),2))</f>
        <v/>
      </c>
      <c r="C23" s="260"/>
      <c r="D23" s="250"/>
      <c r="E23" s="250"/>
      <c r="F23" s="250"/>
      <c r="G23" s="250"/>
      <c r="H23" s="250"/>
    </row>
    <row r="24" spans="1:21" x14ac:dyDescent="0.35">
      <c r="A24" s="249"/>
      <c r="B24" s="128"/>
      <c r="C24" s="250"/>
      <c r="D24" s="250"/>
      <c r="E24" s="250"/>
      <c r="F24" s="250"/>
      <c r="G24" s="250"/>
      <c r="H24" s="250"/>
    </row>
    <row r="28" spans="1:21" ht="16" thickBot="1" x14ac:dyDescent="0.4">
      <c r="A28" s="211" t="s">
        <v>92</v>
      </c>
      <c r="B28" s="211"/>
      <c r="C28" s="211"/>
      <c r="D28" s="211"/>
      <c r="E28" s="212"/>
    </row>
    <row r="29" spans="1:21" ht="16" thickBot="1" x14ac:dyDescent="0.4">
      <c r="A29" s="327" t="s">
        <v>93</v>
      </c>
      <c r="B29" s="328"/>
      <c r="C29" s="328"/>
      <c r="D29" s="328"/>
      <c r="E29" s="329"/>
    </row>
    <row r="30" spans="1:21" ht="16" thickBot="1" x14ac:dyDescent="0.4">
      <c r="A30" s="336" t="str">
        <f>General!B7&amp;" ("&amp;N18&amp;"% Org PPAI, "&amp;L18&amp;"% PPAI, "&amp;R18&amp;"% Org CPAI, "&amp;P18&amp;"% CPAI, "&amp;J18&amp;"% NNI, "&amp;H18&amp;"% PeMo)"</f>
        <v xml:space="preserve"> (0% Org PPAI, 0% PPAI, 0% Org CPAI, 0% CPAI, 0% NNI, 0% PeMo)</v>
      </c>
      <c r="B30" s="337"/>
      <c r="C30" s="337"/>
      <c r="D30" s="337"/>
      <c r="E30" s="338"/>
    </row>
    <row r="31" spans="1:21" ht="16" thickBot="1" x14ac:dyDescent="0.4">
      <c r="A31" s="327" t="s">
        <v>94</v>
      </c>
      <c r="B31" s="328"/>
      <c r="C31" s="328"/>
      <c r="D31" s="328"/>
      <c r="E31" s="329"/>
    </row>
    <row r="32" spans="1:21" ht="16" thickBot="1" x14ac:dyDescent="0.4">
      <c r="A32" s="330" t="str">
        <f>General!B7&amp;" ("&amp;B23&amp;"% Org, "&amp;B22&amp;"% Nat)"</f>
        <v xml:space="preserve"> (% Org, % Nat)</v>
      </c>
      <c r="B32" s="331"/>
      <c r="C32" s="331"/>
      <c r="D32" s="331"/>
      <c r="E32" s="332"/>
    </row>
  </sheetData>
  <sheetProtection algorithmName="SHA-512" hashValue="K9xjFZ9Izq00UZFnVkcJ0FqbQ5M2URV4S9oc5XdC1kCV+4mHWyB5CcsqbmRHH9qhtM/88vPgWhTmAsEgMKw0QQ==" saltValue="0G/VUOH2O4c95NaM51G1qQ==" spinCount="100000" sheet="1" insertRows="0" selectLockedCells="1"/>
  <mergeCells count="9">
    <mergeCell ref="A31:E31"/>
    <mergeCell ref="A32:E32"/>
    <mergeCell ref="E20:F20"/>
    <mergeCell ref="E21:F21"/>
    <mergeCell ref="A1:E1"/>
    <mergeCell ref="A3:E3"/>
    <mergeCell ref="A20:B20"/>
    <mergeCell ref="A29:E29"/>
    <mergeCell ref="A30:E30"/>
  </mergeCells>
  <conditionalFormatting sqref="F18">
    <cfRule type="cellIs" dxfId="4" priority="2" operator="lessThan">
      <formula>100</formula>
    </cfRule>
    <cfRule type="cellIs" dxfId="3" priority="3" operator="greaterThan">
      <formula>100</formula>
    </cfRule>
  </conditionalFormatting>
  <conditionalFormatting sqref="G21">
    <cfRule type="cellIs" dxfId="2" priority="1" operator="greaterThan">
      <formula>2</formula>
    </cfRule>
  </conditionalFormatting>
  <conditionalFormatting sqref="G18:I18">
    <cfRule type="cellIs" dxfId="1" priority="5" stopIfTrue="1" operator="greaterThan">
      <formula>2.01</formula>
    </cfRule>
  </conditionalFormatting>
  <conditionalFormatting sqref="G7:N7 G10:R17">
    <cfRule type="cellIs" dxfId="0" priority="4" operator="greaterThan">
      <formula>0</formula>
    </cfRule>
  </conditionalFormatting>
  <dataValidations count="2">
    <dataValidation type="decimal" errorStyle="warning" operator="greaterThanOrEqual" allowBlank="1" showInputMessage="1" showErrorMessage="1" errorTitle="Over 2 %" error="You cannot exceed 2% synthetic moieties" promptTitle="Over 2 %" prompt="You cannot exceed 2% synthetic moieties" sqref="H18" xr:uid="{9CA85B1D-920F-48F0-A7F8-8C33400FD13D}">
      <formula1>2.1</formula1>
    </dataValidation>
    <dataValidation allowBlank="1" showInputMessage="1" showErrorMessage="1" prompt="Appendix V.3: Synthetic moieties must not exceed a total of 2% of the total finished product." sqref="H20:H21" xr:uid="{9EAC24AE-0544-4831-8B7D-9F178B63E8F7}"/>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ADFF4E-107C-4FC7-88DB-3D80A8F0481C}">
          <x14:formula1>
            <xm:f>'Version 4 issued April 2024'!$A$4:$A$8</xm:f>
          </x14:formula1>
          <xm:sqref>C7 C10:C17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23E2-7733-4254-9D1E-F515BA3DF19D}">
  <sheetPr codeName="Sheet5"/>
  <dimension ref="A1:A13"/>
  <sheetViews>
    <sheetView topLeftCell="B1" workbookViewId="0">
      <selection activeCell="M30" sqref="M30"/>
    </sheetView>
  </sheetViews>
  <sheetFormatPr defaultRowHeight="14.5" x14ac:dyDescent="0.35"/>
  <cols>
    <col min="1" max="1" width="0" hidden="1" customWidth="1"/>
  </cols>
  <sheetData>
    <row r="1" spans="1:1" x14ac:dyDescent="0.35">
      <c r="A1" s="198"/>
    </row>
    <row r="3" spans="1:1" x14ac:dyDescent="0.35">
      <c r="A3" s="199"/>
    </row>
    <row r="4" spans="1:1" x14ac:dyDescent="0.35">
      <c r="A4" s="199" t="s">
        <v>84</v>
      </c>
    </row>
    <row r="5" spans="1:1" x14ac:dyDescent="0.35">
      <c r="A5" s="199" t="s">
        <v>85</v>
      </c>
    </row>
    <row r="6" spans="1:1" x14ac:dyDescent="0.35">
      <c r="A6" s="199" t="s">
        <v>86</v>
      </c>
    </row>
    <row r="7" spans="1:1" x14ac:dyDescent="0.35">
      <c r="A7" s="199" t="s">
        <v>87</v>
      </c>
    </row>
    <row r="8" spans="1:1" x14ac:dyDescent="0.35">
      <c r="A8" s="199" t="s">
        <v>88</v>
      </c>
    </row>
    <row r="11" spans="1:1" x14ac:dyDescent="0.35">
      <c r="A11" s="199" t="s">
        <v>89</v>
      </c>
    </row>
    <row r="12" spans="1:1" x14ac:dyDescent="0.35">
      <c r="A12" s="199" t="s">
        <v>90</v>
      </c>
    </row>
    <row r="13" spans="1:1" x14ac:dyDescent="0.35">
      <c r="A13" s="199"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34d1eb-ac60-44d2-83e4-d6cd95cf6a75">
      <Value>46</Value>
      <Value>45</Value>
      <Value>23</Value>
      <Value>36</Value>
      <Value>49</Value>
    </TaxCatchAll>
    <_ip_UnifiedCompliancePolicyUIAction xmlns="http://schemas.microsoft.com/sharepoint/v3" xsi:nil="true"/>
    <_ip_UnifiedCompliancePolicyProperties xmlns="http://schemas.microsoft.com/sharepoint/v3" xsi:nil="true"/>
    <lcf76f155ced4ddcb4097134ff3c332f xmlns="d0e034fe-bc8d-45d9-845a-17d3e9ed2f39">
      <Terms xmlns="http://schemas.microsoft.com/office/infopath/2007/PartnerControls"/>
    </lcf76f155ced4ddcb4097134ff3c332f>
    <SharedWithUsers xmlns="1634d1eb-ac60-44d2-83e4-d6cd95cf6a75">
      <UserInfo>
        <DisplayName>Jamie Wiles</DisplayName>
        <AccountId>155</AccountId>
        <AccountType/>
      </UserInfo>
      <UserInfo>
        <DisplayName>Emily Clarke</DisplayName>
        <AccountId>65</AccountId>
        <AccountType/>
      </UserInfo>
      <UserInfo>
        <DisplayName>Hannah Storr</DisplayName>
        <AccountId>63</AccountId>
        <AccountType/>
      </UserInfo>
      <UserInfo>
        <DisplayName>Isabel Gladwin</DisplayName>
        <AccountId>64</AccountId>
        <AccountType/>
      </UserInfo>
      <UserInfo>
        <DisplayName>Jon Watts</DisplayName>
        <AccountId>41</AccountId>
        <AccountType/>
      </UserInfo>
      <UserInfo>
        <DisplayName>Laura Murgia</DisplayName>
        <AccountId>38</AccountId>
        <AccountType/>
      </UserInfo>
      <UserInfo>
        <DisplayName>Stephen Smith</DisplayName>
        <AccountId>59</AccountId>
        <AccountType/>
      </UserInfo>
      <UserInfo>
        <DisplayName>Cheryl Wade</DisplayName>
        <AccountId>40</AccountId>
        <AccountType/>
      </UserInfo>
      <UserInfo>
        <DisplayName>Konsolute Service</DisplayName>
        <AccountId>10</AccountId>
        <AccountType/>
      </UserInfo>
      <UserInfo>
        <DisplayName>Harley Breeze</DisplayName>
        <AccountId>403</AccountId>
        <AccountType/>
      </UserInfo>
      <UserInfo>
        <DisplayName>James Oyler</DisplayName>
        <AccountId>142</AccountId>
        <AccountType/>
      </UserInfo>
      <UserInfo>
        <DisplayName>Katie Brandwood</DisplayName>
        <AccountId>88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79CA8F0B122B4598E4EDBBA5B92008" ma:contentTypeVersion="20" ma:contentTypeDescription="Create a new document." ma:contentTypeScope="" ma:versionID="45d98dbeac0f829f33aaa92da170d979">
  <xsd:schema xmlns:xsd="http://www.w3.org/2001/XMLSchema" xmlns:xs="http://www.w3.org/2001/XMLSchema" xmlns:p="http://schemas.microsoft.com/office/2006/metadata/properties" xmlns:ns1="http://schemas.microsoft.com/sharepoint/v3" xmlns:ns2="d0e034fe-bc8d-45d9-845a-17d3e9ed2f39" xmlns:ns3="1634d1eb-ac60-44d2-83e4-d6cd95cf6a75" targetNamespace="http://schemas.microsoft.com/office/2006/metadata/properties" ma:root="true" ma:fieldsID="b20ea9d369545c65b553d561fc86a429" ns1:_="" ns2:_="" ns3:_="">
    <xsd:import namespace="http://schemas.microsoft.com/sharepoint/v3"/>
    <xsd:import namespace="d0e034fe-bc8d-45d9-845a-17d3e9ed2f39"/>
    <xsd:import namespace="1634d1eb-ac60-44d2-83e4-d6cd95cf6a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e034fe-bc8d-45d9-845a-17d3e9ed2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34d1eb-ac60-44d2-83e4-d6cd95cf6a7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feb861-68ce-48f2-9670-83c99ecf05a8}" ma:internalName="TaxCatchAll" ma:showField="CatchAllData" ma:web="1634d1eb-ac60-44d2-83e4-d6cd95cf6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12EB96-BD0F-4FE3-921F-35CE4B9F6FC3}">
  <ds:schemaRefs>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f57cc006-31b2-40fa-b589-1565d41822a1"/>
  </ds:schemaRefs>
</ds:datastoreItem>
</file>

<file path=customXml/itemProps2.xml><?xml version="1.0" encoding="utf-8"?>
<ds:datastoreItem xmlns:ds="http://schemas.openxmlformats.org/officeDocument/2006/customXml" ds:itemID="{AFDF30A5-DE8C-40D5-95B2-A5693D7B37C4}"/>
</file>

<file path=customXml/itemProps3.xml><?xml version="1.0" encoding="utf-8"?>
<ds:datastoreItem xmlns:ds="http://schemas.openxmlformats.org/officeDocument/2006/customXml" ds:itemID="{062493BF-6552-4D4A-BACA-AA88CF0AB6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General</vt:lpstr>
      <vt:lpstr>1. Calculation of grade</vt:lpstr>
      <vt:lpstr>2. Calculation for Soap Noodles</vt:lpstr>
      <vt:lpstr>3. Final Product</vt:lpstr>
      <vt:lpstr>Version 4 issued April 2024</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Soap made with Soap Noodles or Liquid Base MIPS</dc:title>
  <dc:subject/>
  <dc:creator>Christina Cheung</dc:creator>
  <cp:keywords/>
  <dc:description/>
  <cp:lastModifiedBy>Laura Murgia</cp:lastModifiedBy>
  <cp:revision/>
  <dcterms:created xsi:type="dcterms:W3CDTF">2020-03-30T09:55:25Z</dcterms:created>
  <dcterms:modified xsi:type="dcterms:W3CDTF">2024-04-25T11:05:28Z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0x0101009F79CA8F0B122B4598E4EDBBA5B92008</vt:lpwstr>
  </property>
  <property fmtid="{D5CDD505-2E9C-101B-9397-08002B2CF9AE}" pid="3" name="i8ee55b6a520413aa8fa55552d3907c0">
    <vt:lpwstr>N/A|8037cc3d-a6c4-4abd-88b9-9dbbfa4022fe</vt:lpwstr>
  </property>
  <property fmtid="{D5CDD505-2E9C-101B-9397-08002B2CF9AE}" pid="4" name="DocumentSubcategory">
    <vt:lpwstr>46;#Product compliance|c356dbc7-f119-4bec-8705-315151cd48c3</vt:lpwstr>
  </property>
  <property fmtid="{D5CDD505-2E9C-101B-9397-08002B2CF9AE}" pid="5" name="ExternalAudiences">
    <vt:lpwstr>49;#N/A|8037cc3d-a6c4-4abd-88b9-9dbbfa4022fe</vt:lpwstr>
  </property>
  <property fmtid="{D5CDD505-2E9C-101B-9397-08002B2CF9AE}" pid="6" name="DocumentCategories">
    <vt:lpwstr>45;#Health and Beauty|93acdb7a-7060-4719-93d3-ff244c259a35</vt:lpwstr>
  </property>
  <property fmtid="{D5CDD505-2E9C-101B-9397-08002B2CF9AE}" pid="7" name="TeamsInvolved">
    <vt:lpwstr>36;#Processor|98b52e97-3fd5-4bd6-b134-2c4d1e901d75</vt:lpwstr>
  </property>
  <property fmtid="{D5CDD505-2E9C-101B-9397-08002B2CF9AE}" pid="8" name="SchemeService">
    <vt:lpwstr>23;#COSMOS|25f050c0-514e-4b64-ba9e-a95b234a760e</vt:lpwstr>
  </property>
  <property fmtid="{D5CDD505-2E9C-101B-9397-08002B2CF9AE}" pid="9" name="AccreditationClause">
    <vt:lpwstr/>
  </property>
  <property fmtid="{D5CDD505-2E9C-101B-9397-08002B2CF9AE}" pid="10" name="SharedWithUsers">
    <vt:lpwstr>155;#Jamie Wiles;#65;#Emily Clarke;#63;#Hannah Storr;#64;#Isabel Gladwin;#41;#Jon Watts;#38;#Laura Murgia;#59;#Stephen Smith;#40;#Cheryl Wade;#10;#Konsolute Service;#403;#Harley Breeze;#142;#James Oyler;#88;#Katie Brandwood</vt:lpwstr>
  </property>
</Properties>
</file>